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mc:AlternateContent xmlns:mc="http://schemas.openxmlformats.org/markup-compatibility/2006">
    <mc:Choice Requires="x15">
      <x15ac:absPath xmlns:x15ac="http://schemas.microsoft.com/office/spreadsheetml/2010/11/ac" url="C:\Users\sherrera\Documents\BB PP\"/>
    </mc:Choice>
  </mc:AlternateContent>
  <xr:revisionPtr revIDLastSave="0" documentId="13_ncr:1_{F67323BB-46D9-4667-B5B3-DD87B52873B5}" xr6:coauthVersionLast="47" xr6:coauthVersionMax="47" xr10:uidLastSave="{00000000-0000-0000-0000-000000000000}"/>
  <bookViews>
    <workbookView xWindow="-120" yWindow="-120" windowWidth="20730" windowHeight="11160" tabRatio="731" xr2:uid="{00000000-000D-0000-FFFF-FFFF00000000}"/>
  </bookViews>
  <sheets>
    <sheet name="A. INSTRUCCIONES" sheetId="9" r:id="rId1"/>
    <sheet name="B. RESUMEN PRESUPUESTO" sheetId="12" r:id="rId2"/>
    <sheet name="C1. PPTO RRHH" sheetId="1" r:id="rId3"/>
    <sheet name="C2. PPTO OPERACION" sheetId="2" r:id="rId4"/>
    <sheet name="C3. PPTO ADMINISTRACION" sheetId="3" r:id="rId5"/>
    <sheet name="C4. PPTO INVERSION" sheetId="4" r:id="rId6"/>
    <sheet name="D. PT Y PPTO POR ACTIVIDADES" sheetId="10" r:id="rId7"/>
    <sheet name="E. ANEXO SUBCONTRATOS" sheetId="11" r:id="rId8"/>
  </sheets>
  <definedNames>
    <definedName name="_xlnm._FilterDatabase" localSheetId="2" hidden="1">'C1. PPTO RRHH'!$O$5:$T$5</definedName>
  </definedNames>
  <calcPr calcId="191029"/>
  <customWorkbookViews>
    <customWorkbookView name="Marta Mina Avendaño - Vista personalizada" guid="{473BFED3-A772-4200-9583-202E007800C0}" mergeInterval="0" personalView="1" maximized="1" windowWidth="1596" windowHeight="675" tabRatio="862"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9" l="1"/>
  <c r="N6" i="1" l="1"/>
  <c r="N10" i="1"/>
  <c r="N11" i="1"/>
  <c r="N12" i="1"/>
  <c r="N13" i="1"/>
  <c r="N14" i="1"/>
  <c r="L19" i="1"/>
  <c r="L21" i="1"/>
  <c r="L22" i="1"/>
  <c r="L23" i="1"/>
  <c r="L24" i="1"/>
  <c r="L25" i="1"/>
  <c r="L26" i="1"/>
  <c r="L27" i="1"/>
  <c r="L6" i="1"/>
  <c r="L10" i="1"/>
  <c r="L11" i="1"/>
  <c r="L12" i="1"/>
  <c r="L13" i="1"/>
  <c r="L14" i="1"/>
  <c r="E50" i="1"/>
  <c r="E49" i="1"/>
  <c r="I10" i="9"/>
  <c r="N26" i="3" l="1"/>
  <c r="M10" i="10" l="1"/>
  <c r="M11" i="10" l="1"/>
  <c r="M12" i="10"/>
  <c r="M13" i="10"/>
  <c r="M14" i="10"/>
  <c r="M15" i="10"/>
  <c r="M16" i="10"/>
  <c r="M17" i="10"/>
  <c r="L41" i="1" l="1"/>
  <c r="N6" i="12" s="1"/>
  <c r="M41" i="1"/>
  <c r="N41" i="1"/>
  <c r="O41" i="1"/>
  <c r="P41" i="1"/>
  <c r="Q41" i="1"/>
  <c r="R41" i="1"/>
  <c r="S41" i="1"/>
  <c r="T41" i="1"/>
  <c r="M28" i="1"/>
  <c r="N28" i="1"/>
  <c r="O28" i="1"/>
  <c r="P28" i="1"/>
  <c r="Q28" i="1"/>
  <c r="R28" i="1"/>
  <c r="S28" i="1"/>
  <c r="T28" i="1"/>
  <c r="O15" i="1"/>
  <c r="E6" i="12" s="1"/>
  <c r="P15" i="1"/>
  <c r="F6" i="12" s="1"/>
  <c r="Q15" i="1"/>
  <c r="R15" i="1"/>
  <c r="S15" i="1"/>
  <c r="I6" i="12" s="1"/>
  <c r="T15" i="1"/>
  <c r="J6" i="12" s="1"/>
  <c r="H6" i="12" l="1"/>
  <c r="G6" i="12"/>
  <c r="U32" i="1"/>
  <c r="U33" i="1"/>
  <c r="U34" i="1"/>
  <c r="U35" i="1"/>
  <c r="U36" i="1"/>
  <c r="U37" i="1"/>
  <c r="U38" i="1"/>
  <c r="U39" i="1"/>
  <c r="U40" i="1"/>
  <c r="U19" i="1"/>
  <c r="U21" i="1"/>
  <c r="U22" i="1"/>
  <c r="U23" i="1"/>
  <c r="U24" i="1"/>
  <c r="U25" i="1"/>
  <c r="U26" i="1"/>
  <c r="U27" i="1"/>
  <c r="U6" i="1"/>
  <c r="U10" i="1"/>
  <c r="U11" i="1"/>
  <c r="U12" i="1"/>
  <c r="U13" i="1"/>
  <c r="U14" i="1"/>
  <c r="R36" i="2"/>
  <c r="R37" i="2"/>
  <c r="R38" i="2"/>
  <c r="R39" i="2"/>
  <c r="R40" i="2"/>
  <c r="R41" i="2"/>
  <c r="R42" i="2"/>
  <c r="R43" i="2"/>
  <c r="R44" i="2"/>
  <c r="R45" i="2"/>
  <c r="R46" i="2"/>
  <c r="R21" i="2"/>
  <c r="R22" i="2"/>
  <c r="R23" i="2"/>
  <c r="R24" i="2"/>
  <c r="R25" i="2"/>
  <c r="R26" i="2"/>
  <c r="R27" i="2"/>
  <c r="R28" i="2"/>
  <c r="R29" i="2"/>
  <c r="R30" i="2"/>
  <c r="R31" i="2"/>
  <c r="R6" i="2"/>
  <c r="R7" i="2"/>
  <c r="R8" i="2"/>
  <c r="R9" i="2"/>
  <c r="R10" i="2"/>
  <c r="R11" i="2"/>
  <c r="R12" i="2"/>
  <c r="R13" i="2"/>
  <c r="R14" i="2"/>
  <c r="R15" i="2"/>
  <c r="R16" i="2"/>
  <c r="O36" i="4"/>
  <c r="O37" i="4"/>
  <c r="O38" i="4"/>
  <c r="O39" i="4"/>
  <c r="O40" i="4"/>
  <c r="O41" i="4"/>
  <c r="O42" i="4"/>
  <c r="O43" i="4"/>
  <c r="O44" i="4"/>
  <c r="O45" i="4"/>
  <c r="O46" i="4"/>
  <c r="O21" i="4"/>
  <c r="O22" i="4"/>
  <c r="O23" i="4"/>
  <c r="O24" i="4"/>
  <c r="O25" i="4"/>
  <c r="O26" i="4"/>
  <c r="O27" i="4"/>
  <c r="O28" i="4"/>
  <c r="O29" i="4"/>
  <c r="O30" i="4"/>
  <c r="O31" i="4"/>
  <c r="O6" i="4"/>
  <c r="O7" i="4"/>
  <c r="O8" i="4"/>
  <c r="O9" i="4"/>
  <c r="O10" i="4"/>
  <c r="O11" i="4"/>
  <c r="O12" i="4"/>
  <c r="O13" i="4"/>
  <c r="O14" i="4"/>
  <c r="O15" i="4"/>
  <c r="O16" i="4"/>
  <c r="N36" i="3"/>
  <c r="N37" i="3"/>
  <c r="N38" i="3"/>
  <c r="N39" i="3"/>
  <c r="N40" i="3"/>
  <c r="N41" i="3"/>
  <c r="N42" i="3"/>
  <c r="N43" i="3"/>
  <c r="N44" i="3"/>
  <c r="N45" i="3"/>
  <c r="N46" i="3"/>
  <c r="N21" i="3"/>
  <c r="N22" i="3"/>
  <c r="N23" i="3"/>
  <c r="N24" i="3"/>
  <c r="N25" i="3"/>
  <c r="N27" i="3"/>
  <c r="N28" i="3"/>
  <c r="N29" i="3"/>
  <c r="N30" i="3"/>
  <c r="N31" i="3"/>
  <c r="N7" i="3"/>
  <c r="N8" i="3"/>
  <c r="N9" i="3"/>
  <c r="N10" i="3"/>
  <c r="N11" i="3"/>
  <c r="N12" i="3"/>
  <c r="N13" i="3"/>
  <c r="N14" i="3"/>
  <c r="N15" i="3"/>
  <c r="N16" i="3"/>
  <c r="N6" i="3"/>
  <c r="R17" i="2" l="1"/>
  <c r="O32" i="4"/>
  <c r="O17" i="4"/>
  <c r="R32" i="2"/>
  <c r="O47" i="4"/>
  <c r="U41" i="1"/>
  <c r="R47" i="2"/>
  <c r="G14" i="11"/>
  <c r="M18" i="10"/>
  <c r="N47" i="4"/>
  <c r="M47" i="4"/>
  <c r="L47" i="4"/>
  <c r="K47" i="4"/>
  <c r="J47" i="4"/>
  <c r="I47" i="4"/>
  <c r="N17" i="4"/>
  <c r="M17" i="4"/>
  <c r="I9" i="12" s="1"/>
  <c r="L17" i="4"/>
  <c r="K17" i="4"/>
  <c r="J17" i="4"/>
  <c r="I17" i="4"/>
  <c r="H17" i="4"/>
  <c r="N32" i="4"/>
  <c r="M32" i="4"/>
  <c r="L32" i="4"/>
  <c r="K32" i="4"/>
  <c r="J32" i="4"/>
  <c r="I32" i="4"/>
  <c r="N47" i="3"/>
  <c r="M47" i="3"/>
  <c r="L47" i="3"/>
  <c r="K47" i="3"/>
  <c r="J47" i="3"/>
  <c r="I47" i="3"/>
  <c r="H47" i="3"/>
  <c r="J32" i="3"/>
  <c r="N32" i="3"/>
  <c r="M32" i="3"/>
  <c r="L32" i="3"/>
  <c r="K32" i="3"/>
  <c r="I32" i="3"/>
  <c r="H32" i="3"/>
  <c r="N17" i="3"/>
  <c r="M17" i="3"/>
  <c r="L17" i="3"/>
  <c r="K17" i="3"/>
  <c r="J17" i="3"/>
  <c r="I17" i="3"/>
  <c r="H17" i="3"/>
  <c r="Q47" i="2"/>
  <c r="P47" i="2"/>
  <c r="O47" i="2"/>
  <c r="N47" i="2"/>
  <c r="M47" i="2"/>
  <c r="L47" i="2"/>
  <c r="K47" i="2"/>
  <c r="J47" i="2"/>
  <c r="J32" i="2"/>
  <c r="Q32" i="2"/>
  <c r="P32" i="2"/>
  <c r="O32" i="2"/>
  <c r="N32" i="2"/>
  <c r="M32" i="2"/>
  <c r="L32" i="2"/>
  <c r="K32" i="2"/>
  <c r="K17" i="2"/>
  <c r="Q17" i="2"/>
  <c r="P17" i="2"/>
  <c r="O17" i="2"/>
  <c r="N17" i="2"/>
  <c r="M15" i="1"/>
  <c r="C6" i="12" s="1"/>
  <c r="M17" i="2"/>
  <c r="F7" i="12" s="1"/>
  <c r="L17" i="2"/>
  <c r="E7" i="12" s="1"/>
  <c r="J17" i="2"/>
  <c r="I17" i="2"/>
  <c r="J40" i="1"/>
  <c r="J39" i="1"/>
  <c r="J38" i="1"/>
  <c r="J37" i="1"/>
  <c r="J36" i="1"/>
  <c r="J35" i="1"/>
  <c r="J34" i="1"/>
  <c r="J33" i="1"/>
  <c r="J32" i="1"/>
  <c r="J27" i="1"/>
  <c r="J26" i="1"/>
  <c r="J25" i="1"/>
  <c r="J24" i="1"/>
  <c r="J23" i="1"/>
  <c r="J22" i="1"/>
  <c r="J21" i="1"/>
  <c r="J20" i="1"/>
  <c r="L20" i="1" s="1"/>
  <c r="U20" i="1" s="1"/>
  <c r="U28" i="1" s="1"/>
  <c r="J19" i="1"/>
  <c r="I47" i="2"/>
  <c r="N7" i="12" s="1"/>
  <c r="I32" i="2"/>
  <c r="M7" i="12" s="1"/>
  <c r="G47" i="4"/>
  <c r="F47" i="4"/>
  <c r="N9" i="12" s="1"/>
  <c r="G32" i="4"/>
  <c r="F32" i="4"/>
  <c r="M9" i="12" s="1"/>
  <c r="G47" i="3"/>
  <c r="F47" i="3"/>
  <c r="E47" i="3"/>
  <c r="N8" i="12" s="1"/>
  <c r="G32" i="3"/>
  <c r="F32" i="3"/>
  <c r="E32" i="3"/>
  <c r="M8" i="12" s="1"/>
  <c r="L28" i="1" l="1"/>
  <c r="M6" i="12" s="1"/>
  <c r="M10" i="12" s="1"/>
  <c r="I7" i="12"/>
  <c r="J8" i="12"/>
  <c r="F9" i="12"/>
  <c r="J7" i="12"/>
  <c r="E8" i="12"/>
  <c r="G8" i="12"/>
  <c r="F10" i="12"/>
  <c r="G9" i="12"/>
  <c r="N10" i="12"/>
  <c r="D7" i="12"/>
  <c r="F8" i="12"/>
  <c r="H9" i="12"/>
  <c r="L7" i="12"/>
  <c r="B7" i="12"/>
  <c r="G7" i="12"/>
  <c r="G10" i="12" s="1"/>
  <c r="H8" i="12"/>
  <c r="J9" i="12"/>
  <c r="J10" i="12" s="1"/>
  <c r="C7" i="12"/>
  <c r="H7" i="12"/>
  <c r="I8" i="12"/>
  <c r="I10" i="12" s="1"/>
  <c r="E9" i="12"/>
  <c r="E10" i="12" s="1"/>
  <c r="H47" i="4"/>
  <c r="H32" i="4"/>
  <c r="D9" i="12" s="1"/>
  <c r="H10" i="12" l="1"/>
  <c r="K7" i="12"/>
  <c r="L18" i="10"/>
  <c r="K18" i="10"/>
  <c r="J7" i="1" l="1"/>
  <c r="J8" i="1"/>
  <c r="J9" i="1"/>
  <c r="N9" i="1" s="1"/>
  <c r="J10" i="1"/>
  <c r="J11" i="1"/>
  <c r="J12" i="1"/>
  <c r="J13" i="1"/>
  <c r="J14" i="1"/>
  <c r="N7" i="1" l="1"/>
  <c r="L7" i="1"/>
  <c r="U7" i="1" s="1"/>
  <c r="L8" i="1"/>
  <c r="N8" i="1"/>
  <c r="E48" i="1"/>
  <c r="E51" i="1" s="1"/>
  <c r="I12" i="9" s="1"/>
  <c r="U9" i="1"/>
  <c r="J6" i="1"/>
  <c r="U8" i="1" l="1"/>
  <c r="U15" i="1" s="1"/>
  <c r="N15" i="1"/>
  <c r="L15" i="1"/>
  <c r="B6" i="12" l="1"/>
  <c r="L6" i="12"/>
  <c r="G17" i="4"/>
  <c r="C9" i="12" s="1"/>
  <c r="F17" i="4"/>
  <c r="F17" i="3"/>
  <c r="C8" i="12" s="1"/>
  <c r="E17" i="3"/>
  <c r="C10" i="12" l="1"/>
  <c r="I9" i="9" s="1"/>
  <c r="I20" i="9" s="1"/>
  <c r="J20" i="9" s="1"/>
  <c r="B9" i="12"/>
  <c r="K9" i="12" s="1"/>
  <c r="L9" i="12"/>
  <c r="B8" i="12"/>
  <c r="I11" i="9" s="1"/>
  <c r="L8" i="12"/>
  <c r="L10" i="12" s="1"/>
  <c r="K6" i="12"/>
  <c r="G17" i="3"/>
  <c r="D8" i="12" s="1"/>
  <c r="D10" i="12" s="1"/>
  <c r="K8" i="12" l="1"/>
  <c r="K10" i="12" s="1"/>
  <c r="I7" i="9" s="1"/>
  <c r="B10" i="12"/>
  <c r="I8" i="9" s="1"/>
  <c r="I23" i="9" l="1"/>
  <c r="J23" i="9" s="1"/>
  <c r="I22" i="9"/>
  <c r="J22" i="9" s="1"/>
  <c r="I18" i="9"/>
  <c r="J18" i="9" s="1"/>
  <c r="I21" i="9"/>
  <c r="I19" i="9"/>
  <c r="J19" i="9" s="1"/>
  <c r="J11" i="12"/>
  <c r="F11" i="12"/>
  <c r="E11" i="12"/>
  <c r="I11" i="12"/>
  <c r="G11" i="12"/>
  <c r="H11" i="12"/>
  <c r="C11" i="12"/>
  <c r="D11" i="12"/>
  <c r="B11" i="12"/>
</calcChain>
</file>

<file path=xl/sharedStrings.xml><?xml version="1.0" encoding="utf-8"?>
<sst xmlns="http://schemas.openxmlformats.org/spreadsheetml/2006/main" count="332" uniqueCount="137">
  <si>
    <t>Total ($)</t>
  </si>
  <si>
    <t>Recursos Humanos</t>
  </si>
  <si>
    <t>Gastos de Operación</t>
  </si>
  <si>
    <t>TOTAL ($)</t>
  </si>
  <si>
    <t>Porcentajes %</t>
  </si>
  <si>
    <t>Total</t>
  </si>
  <si>
    <t>Especificación del Cargo</t>
  </si>
  <si>
    <t>Ítem</t>
  </si>
  <si>
    <t>Cuentas Financiables</t>
  </si>
  <si>
    <t>Gastos de Inversión</t>
  </si>
  <si>
    <t>Gastos de Administración</t>
  </si>
  <si>
    <t>Descripción del Bien (Ítem)</t>
  </si>
  <si>
    <t>Cantidad</t>
  </si>
  <si>
    <t>Costo Unitario ($)</t>
  </si>
  <si>
    <t>Justificación TÉCNICA de su participación en el proyecto</t>
  </si>
  <si>
    <t>N° Meses</t>
  </si>
  <si>
    <t>Tiempo Nº Total HH (*)</t>
  </si>
  <si>
    <t>Costo unitario ($)/HH</t>
  </si>
  <si>
    <t>Justificación TÉCNICA del gasto</t>
  </si>
  <si>
    <t>¿Es preexistente? Complete Si o No</t>
  </si>
  <si>
    <t>Área de especialidad y/o experiencia</t>
  </si>
  <si>
    <t>Si</t>
  </si>
  <si>
    <t>No</t>
  </si>
  <si>
    <t>Aporte Beneficiario $ (Pecuniario)</t>
  </si>
  <si>
    <t>Unidad de Medida
(ej: M3, M2;Ton;Litros, etc)</t>
  </si>
  <si>
    <t>Justificación de la cantidad requerida</t>
  </si>
  <si>
    <t>CUADRO RESUMEN PRESUPUESTO</t>
  </si>
  <si>
    <t>Tiempo Nº HH /Mes (*)</t>
  </si>
  <si>
    <t>N°</t>
  </si>
  <si>
    <t>Sí</t>
  </si>
  <si>
    <t xml:space="preserve">La siguiente tabla es para comprobar los montos totales del presupuesto ingresado por partida presupuestaria en las hojas siguientes y se encuentra protegida.  </t>
  </si>
  <si>
    <t>B. RESUMEN DEL PRESUPUESTO</t>
  </si>
  <si>
    <t>A. INSTRUCCIONES</t>
  </si>
  <si>
    <t>C1. GASTOS DE RECURSOS HUMANOS</t>
  </si>
  <si>
    <t>C4.- GASTOS DE INVERSIÓN</t>
  </si>
  <si>
    <t>C3.- GASTOS DE ADMINISTRACIÓN</t>
  </si>
  <si>
    <t>C2. GASTOS DE OPERACIÓN</t>
  </si>
  <si>
    <r>
      <rPr>
        <b/>
        <i/>
        <sz val="10"/>
        <color indexed="8"/>
        <rFont val="Calibri"/>
        <family val="2"/>
        <scheme val="minor"/>
      </rPr>
      <t xml:space="preserve">(*) </t>
    </r>
    <r>
      <rPr>
        <i/>
        <sz val="10"/>
        <color theme="1"/>
        <rFont val="Calibri"/>
        <family val="2"/>
        <scheme val="minor"/>
      </rPr>
      <t>En relación a una jornada de dedicación completa de 180 hrs. al mes.</t>
    </r>
  </si>
  <si>
    <r>
      <rPr>
        <b/>
        <i/>
        <sz val="10"/>
        <rFont val="Calibri"/>
        <family val="2"/>
        <scheme val="minor"/>
      </rPr>
      <t>Nota 3:</t>
    </r>
    <r>
      <rPr>
        <i/>
        <sz val="10"/>
        <rFont val="Calibri"/>
        <family val="2"/>
        <scheme val="minor"/>
      </rPr>
      <t xml:space="preserve"> El aporte pecuniario corresponde a desembolsos de recursos a causa de la ejecución del proyecto. En otras palabras, </t>
    </r>
    <r>
      <rPr>
        <b/>
        <i/>
        <sz val="10"/>
        <rFont val="Calibri"/>
        <family val="2"/>
        <scheme val="minor"/>
      </rPr>
      <t>no</t>
    </r>
    <r>
      <rPr>
        <i/>
        <sz val="10"/>
        <rFont val="Calibri"/>
        <family val="2"/>
        <scheme val="minor"/>
      </rPr>
      <t xml:space="preserve"> corresponde a este concepto la utilización de instalaciones, infraestructura, recursos humanos, etc., ya existentes en el aportante. (Bases administrativas generales 10.3)</t>
    </r>
  </si>
  <si>
    <r>
      <rPr>
        <b/>
        <i/>
        <sz val="10"/>
        <color indexed="8"/>
        <rFont val="Calibri"/>
        <family val="2"/>
        <scheme val="minor"/>
      </rPr>
      <t>Nota 1:</t>
    </r>
    <r>
      <rPr>
        <i/>
        <sz val="10"/>
        <color theme="1"/>
        <rFont val="Calibri"/>
        <family val="2"/>
        <scheme val="minor"/>
      </rPr>
      <t xml:space="preserve"> Considerar lo indicado en las Bases Administrativas Generales (numeral 3.4)</t>
    </r>
  </si>
  <si>
    <r>
      <rPr>
        <b/>
        <i/>
        <sz val="10"/>
        <color indexed="8"/>
        <rFont val="Calibri"/>
        <family val="2"/>
        <scheme val="minor"/>
      </rPr>
      <t>Nota 1:</t>
    </r>
    <r>
      <rPr>
        <i/>
        <sz val="10"/>
        <color indexed="8"/>
        <rFont val="Calibri"/>
        <family val="2"/>
        <scheme val="minor"/>
      </rPr>
      <t xml:space="preserve">  Considerar lo indicado en bases administrativas generales, numeral 3.4.</t>
    </r>
  </si>
  <si>
    <r>
      <t xml:space="preserve">Nota 2: </t>
    </r>
    <r>
      <rPr>
        <i/>
        <sz val="10"/>
        <rFont val="Calibri"/>
        <family val="2"/>
        <scheme val="minor"/>
      </rPr>
      <t>En el caso de adquisición, solo se financiará en forma proporcional al uso que de ellos se contemple en el proyecto. Será utilizada como referencia la tabla de vida útil normal emitida por el Servicio de Impuestos Internos, de los bienes físicos del activo inmovilizado vigente a la fecha de la adquisición.</t>
    </r>
  </si>
  <si>
    <t>Título o grado académico</t>
  </si>
  <si>
    <t>Externalización (Sí/No)</t>
  </si>
  <si>
    <r>
      <rPr>
        <b/>
        <i/>
        <sz val="10"/>
        <rFont val="Calibri"/>
        <family val="2"/>
        <scheme val="minor"/>
      </rPr>
      <t>Nota 2:</t>
    </r>
    <r>
      <rPr>
        <i/>
        <sz val="10"/>
        <rFont val="Calibri"/>
        <family val="2"/>
        <scheme val="minor"/>
      </rPr>
      <t xml:space="preserve"> Para adquisiciones con montos superiores a $10 millones de pesos, si es adjudicado el proyecto, se deberá seguir el procedimiento de acuerdo a lo señalado en las base administrativas generales.</t>
    </r>
  </si>
  <si>
    <t>D. PLAN DE TRABAJO Y PRESUPUESTO POR ACTIVIDADES</t>
  </si>
  <si>
    <t xml:space="preserve">Se entiende por actividad a una tarea específica que se realiza en un periodo de tiempo determinado. </t>
  </si>
  <si>
    <t>1. Indique el nombre de la actividad y su descripción, señalando la relevancia que ésta tiene en el desarrollo del proyecto.</t>
  </si>
  <si>
    <t>Nombre Actividad</t>
  </si>
  <si>
    <t>Descripción de la Actividad</t>
  </si>
  <si>
    <t>Justificación de la actividad 
(¿en qué consiste y por qué es necesaria en el proyecto ?)</t>
  </si>
  <si>
    <t>Mes de Inicio</t>
  </si>
  <si>
    <t>Mes de Término</t>
  </si>
  <si>
    <t>Subcontratación</t>
  </si>
  <si>
    <t>Postulante</t>
  </si>
  <si>
    <t>Nombre y Apellido</t>
  </si>
  <si>
    <t>Empresa Beneficiaria</t>
  </si>
  <si>
    <t>Subcontrato</t>
  </si>
  <si>
    <t>ETAPA 1: DESARROLLO</t>
  </si>
  <si>
    <t>ETAPA 2: Transferencia e instalación</t>
  </si>
  <si>
    <t>ETAPA 3: Difusión</t>
  </si>
  <si>
    <t>ETAPA 1: Desarrollo</t>
  </si>
  <si>
    <t>ETAPA 2: Transferencia e implementación</t>
  </si>
  <si>
    <r>
      <rPr>
        <b/>
        <i/>
        <sz val="10"/>
        <color theme="1"/>
        <rFont val="Calibri"/>
        <family val="2"/>
        <scheme val="minor"/>
      </rPr>
      <t>Nota 3</t>
    </r>
    <r>
      <rPr>
        <i/>
        <sz val="10"/>
        <color theme="1"/>
        <rFont val="Calibri"/>
        <family val="2"/>
        <scheme val="minor"/>
      </rPr>
      <t>: Indique contestando Si o No, si el se externalizara la actividad a financiar.</t>
    </r>
  </si>
  <si>
    <t>Aporte Mandante $ (Pecuniario)</t>
  </si>
  <si>
    <t>Aporte Beneficiario $ (Valorado)</t>
  </si>
  <si>
    <t>Aporte Mandante $ (Valorado)</t>
  </si>
  <si>
    <t>Aporte Coejecutor $ (Valorado)</t>
  </si>
  <si>
    <t>Aporte Coejecutor $ (Pecuniario)</t>
  </si>
  <si>
    <t>Aporte Entidad Internacional $ (Pecuniario)</t>
  </si>
  <si>
    <t>Aporte Entidad Internacional $ (Valorado)</t>
  </si>
  <si>
    <t>TOTAL</t>
  </si>
  <si>
    <t>2. Indique el mes de inicio y el mes de término de la actividad. La información asociada a los meses debe hacerse a nivel correlativo, y no mes calendario. Ejemplo: Act. 1: mes 1 hasta mes 3. Act. 2: mes 3 hasta mes 5.</t>
  </si>
  <si>
    <t xml:space="preserve">Etapa </t>
  </si>
  <si>
    <t>F.- DETALLE PRESUPUESTO SUBCONTRATO(S)</t>
  </si>
  <si>
    <t>Etapas</t>
  </si>
  <si>
    <t>Actividades</t>
  </si>
  <si>
    <t>Justificación Pertinencia Técnica del Gasto</t>
  </si>
  <si>
    <t>Cuenta a la que se carga</t>
  </si>
  <si>
    <t>Etapa 1</t>
  </si>
  <si>
    <t>Actividad 1</t>
  </si>
  <si>
    <t>Ej. RRHH</t>
  </si>
  <si>
    <t>Actividad 2</t>
  </si>
  <si>
    <t>Ej.Operación</t>
  </si>
  <si>
    <t>Actividad n</t>
  </si>
  <si>
    <t>Etapa 2</t>
  </si>
  <si>
    <t>Etapa 3</t>
  </si>
  <si>
    <t>Totales ($)</t>
  </si>
  <si>
    <r>
      <t>Nota:</t>
    </r>
    <r>
      <rPr>
        <i/>
        <sz val="10"/>
        <color rgb="FF0000FF"/>
        <rFont val="Arial"/>
        <family val="2"/>
      </rPr>
      <t xml:space="preserve"> En el caso de considerar la participación de más de una empresa subcontratada repetir el cuadro.</t>
    </r>
  </si>
  <si>
    <t>Entidad a Subcontratar</t>
  </si>
  <si>
    <r>
      <rPr>
        <b/>
        <sz val="9"/>
        <color rgb="FF000000"/>
        <rFont val="Arial"/>
        <family val="2"/>
      </rPr>
      <t>RESULTADOS ESPERADOS</t>
    </r>
    <r>
      <rPr>
        <sz val="9"/>
        <color rgb="FF000000"/>
        <rFont val="Arial"/>
        <family val="2"/>
      </rPr>
      <t xml:space="preserve"> (</t>
    </r>
    <r>
      <rPr>
        <sz val="8"/>
        <color rgb="FF000000"/>
        <rFont val="Calibri"/>
        <family val="2"/>
      </rPr>
      <t>Generación de insumos relevantes para la productividad, tales como, anteproyectos de normas, normas y estándares,  protocolos y manuales, metodologías y sistemas de gestión, entre otros).</t>
    </r>
  </si>
  <si>
    <r>
      <rPr>
        <b/>
        <i/>
        <sz val="10"/>
        <rFont val="Calibri"/>
        <family val="2"/>
        <scheme val="minor"/>
      </rPr>
      <t>Nota 5:</t>
    </r>
    <r>
      <rPr>
        <i/>
        <sz val="10"/>
        <rFont val="Calibri"/>
        <family val="2"/>
        <scheme val="minor"/>
      </rPr>
      <t xml:space="preserve"> Se podrá destinar en esta cuenta hasta un 40% del subsidio para financiar las remuneraciones y/u honorarios del personal (equipo de trabajo) </t>
    </r>
    <r>
      <rPr>
        <b/>
        <i/>
        <sz val="10"/>
        <rFont val="Calibri"/>
        <family val="2"/>
        <scheme val="minor"/>
      </rPr>
      <t xml:space="preserve">preexistente </t>
    </r>
    <r>
      <rPr>
        <i/>
        <sz val="10"/>
        <rFont val="Calibri"/>
        <family val="2"/>
        <scheme val="minor"/>
      </rPr>
      <t>en la empresa beneficiaria.</t>
    </r>
  </si>
  <si>
    <r>
      <rPr>
        <b/>
        <i/>
        <sz val="10"/>
        <color theme="1"/>
        <rFont val="Calibri"/>
        <family val="2"/>
        <scheme val="minor"/>
      </rPr>
      <t>Nota 3</t>
    </r>
    <r>
      <rPr>
        <i/>
        <sz val="10"/>
        <color theme="1"/>
        <rFont val="Calibri"/>
        <family val="2"/>
        <scheme val="minor"/>
      </rPr>
      <t>: El monto con cargo a InnovaChile en esta cuenta, no podrá superar el 25% del monto total del subsidio solicitado</t>
    </r>
  </si>
  <si>
    <r>
      <rPr>
        <b/>
        <i/>
        <sz val="11"/>
        <color indexed="8"/>
        <rFont val="Calibri"/>
        <family val="2"/>
      </rPr>
      <t>Nota 1:</t>
    </r>
    <r>
      <rPr>
        <i/>
        <sz val="11"/>
        <color indexed="8"/>
        <rFont val="Calibri"/>
        <family val="2"/>
      </rPr>
      <t xml:space="preserve">  Considerar lo indicado en bases administrativas generales, numeral 3.4.</t>
    </r>
  </si>
  <si>
    <r>
      <rPr>
        <b/>
        <i/>
        <sz val="11"/>
        <rFont val="Calibri"/>
        <family val="2"/>
        <scheme val="minor"/>
      </rPr>
      <t>Nota 3:</t>
    </r>
    <r>
      <rPr>
        <i/>
        <sz val="11"/>
        <rFont val="Calibri"/>
        <family val="2"/>
        <scheme val="minor"/>
      </rPr>
      <t xml:space="preserve"> El asociado solo podrá cofinanciar la ejecución del proyecto, a través de gastos pecuniarios.</t>
    </r>
  </si>
  <si>
    <r>
      <rPr>
        <b/>
        <i/>
        <sz val="11"/>
        <color indexed="8"/>
        <rFont val="Calibri"/>
        <family val="2"/>
      </rPr>
      <t>Nota 2:</t>
    </r>
    <r>
      <rPr>
        <i/>
        <sz val="11"/>
        <color indexed="8"/>
        <rFont val="Calibri"/>
        <family val="2"/>
      </rPr>
      <t xml:space="preserve">  El monto con cargo a InnovaChile en esta cuenta, no podrá superar el 15% del monto total del subsidio solicitado.siempre que no supere los 2 millones de pesos.</t>
    </r>
  </si>
  <si>
    <t>¿Quién Realiza esta actividad? (Beneficiario/Mandante/coejecutor, indicar cuál)</t>
  </si>
  <si>
    <t>Desarrollo</t>
  </si>
  <si>
    <t>Difusión</t>
  </si>
  <si>
    <t>Transfererencia e instalación</t>
  </si>
  <si>
    <t>(2) Aporte Participantes 
(Beneficiario + Mandante + Coejecutor + Entidades)
(Valorado+Pecuniario)</t>
  </si>
  <si>
    <t>Costo de la Actividad</t>
  </si>
  <si>
    <t>Aporte Corfo ($)</t>
  </si>
  <si>
    <t xml:space="preserve">Aporte Beneficiario (Pecuniario) $ </t>
  </si>
  <si>
    <t>Aporte Beneficiario $ (No Pecuniario)</t>
  </si>
  <si>
    <t>Aporte Coejecutor (Pecuniario) $</t>
  </si>
  <si>
    <t>Aporte Coejecutor (No Pecuniario) $</t>
  </si>
  <si>
    <r>
      <rPr>
        <b/>
        <i/>
        <sz val="10"/>
        <rFont val="Calibri"/>
        <family val="2"/>
      </rPr>
      <t>Nota:</t>
    </r>
    <r>
      <rPr>
        <i/>
        <sz val="10"/>
        <rFont val="Calibri"/>
        <family val="2"/>
      </rPr>
      <t xml:space="preserve"> La información contenida en el presupuesto desarrollado en la presente planilla, a nivel consolidado, debe ser consistente con lo indicado en el formulario de postulación del proyecto. Planillas con sus formulas alteradas, seran consideradas como no entregadas.</t>
    </r>
  </si>
  <si>
    <t>Aporte Corfo $</t>
  </si>
  <si>
    <t xml:space="preserve">Aporte Mandante (Pecuniario) $ </t>
  </si>
  <si>
    <t>Aporte Mandante $ (No Pecuniario)</t>
  </si>
  <si>
    <t>Aporte Entidad Internacional (Pecuniario) $</t>
  </si>
  <si>
    <t>Aporte Entidad Internacional (No Pecuniario) $</t>
  </si>
  <si>
    <t>(1) Aporte Corfo ($)</t>
  </si>
  <si>
    <t>Total ($) Subsidio etapa N°1</t>
  </si>
  <si>
    <t>Total ($) Subsidio etapa N°2</t>
  </si>
  <si>
    <t>Total ($) Subsidio etapa N°3</t>
  </si>
  <si>
    <t>A.1 VALIDACIONES</t>
  </si>
  <si>
    <t>Revisar los siguientes cuadros, para corroborar pertinencia de proyecto</t>
  </si>
  <si>
    <t>Monto $</t>
  </si>
  <si>
    <t>Costo total proyecto</t>
  </si>
  <si>
    <t>Total Subsidio solicitado</t>
  </si>
  <si>
    <t>Total aportes pecuniarios</t>
  </si>
  <si>
    <t>Total subsidio solicitado gasto inversión</t>
  </si>
  <si>
    <t>Total subsidio solicitado gasto administracion</t>
  </si>
  <si>
    <t>Total subsidio solicitado personal pre existente</t>
  </si>
  <si>
    <t>No modificar ni eliminar</t>
  </si>
  <si>
    <t>Chequeo para verificar cumplimiento de presupuesto de acuerdo a bases del instrumento</t>
  </si>
  <si>
    <t>% Personal Pre existente Cargo Corfo</t>
  </si>
  <si>
    <t>% de Co-financiamiento Corfo</t>
  </si>
  <si>
    <t>Aporte pecuniario mínimo</t>
  </si>
  <si>
    <t>Monto Máx. Corfo</t>
  </si>
  <si>
    <t>% Máximo gasto administración</t>
  </si>
  <si>
    <t>% Máximo gasto inversión</t>
  </si>
  <si>
    <r>
      <rPr>
        <i/>
        <u/>
        <sz val="10"/>
        <color indexed="39"/>
        <rFont val="Arial"/>
        <family val="2"/>
      </rPr>
      <t>Nota</t>
    </r>
    <r>
      <rPr>
        <i/>
        <sz val="10"/>
        <color indexed="39"/>
        <rFont val="Arial"/>
        <family val="2"/>
      </rPr>
      <t>: Este cuadro de chequeo es solo de referencia para el beneficiario. Por bases del concurso es responsabilidad de los beneficiarios, formular correctamente el presupuesto y cumplir con lo dispuesto en las bases técnicas y administrativas.</t>
    </r>
  </si>
  <si>
    <t>Total de meses del proyecto (ingresar manualmente, no puede superar los 24 meses)</t>
  </si>
  <si>
    <t>3. Señale los montos y fuentes de financiamiento estimados para cada actividad. Los aportes de Corfo, y los participantes deben coincidir con los indicados en la hoja Resumen.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</si>
</sst>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164" formatCode="_-* #,##0.00_-;\-* #,##0.00_-;_-* &quot;-&quot;??_-;_-@_-"/>
    <numFmt numFmtId="165" formatCode="&quot;$&quot;\ #,##0;[Red]\-&quot;$&quot;\ #,##0"/>
    <numFmt numFmtId="166" formatCode="_-&quot;$&quot;\ * #,##0.00_-;\-&quot;$&quot;\ * #,##0.00_-;_-&quot;$&quot;\ * &quot;-&quot;??_-;_-@_-"/>
    <numFmt numFmtId="167" formatCode="_-&quot;$&quot;\ * #,##0_-;\-&quot;$&quot;\ * #,##0_-;_-&quot;$&quot;\ * &quot;-&quot;??_-;_-@_-"/>
    <numFmt numFmtId="168" formatCode="_-* #,##0_-;\-* #,##0_-;_-* &quot;-&quot;??_-;_-@_-"/>
    <numFmt numFmtId="169" formatCode="&quot;$&quot;\ #,##0"/>
    <numFmt numFmtId="170" formatCode=";;;"/>
    <numFmt numFmtId="171" formatCode="yyyy\-mm\-dd;@"/>
    <numFmt numFmtId="172" formatCode="_-&quot;$&quot;\ * #,##0_-;\-&quot;$&quot;\ * #,##0_-;_-&quot;$&quot;\ * &quot;-&quot;??_-;_-@"/>
  </numFmts>
  <fonts count="55" x14ac:knownFonts="1">
    <font>
      <sz val="11"/>
      <color theme="1"/>
      <name val="Calibri"/>
      <family val="2"/>
      <scheme val="minor"/>
    </font>
    <font>
      <sz val="11"/>
      <color indexed="8"/>
      <name val="Calibri"/>
      <family val="2"/>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i/>
      <sz val="11"/>
      <name val="Calibri"/>
      <family val="2"/>
      <scheme val="minor"/>
    </font>
    <font>
      <b/>
      <sz val="10"/>
      <name val="Calibri"/>
      <family val="2"/>
      <scheme val="minor"/>
    </font>
    <font>
      <b/>
      <sz val="14"/>
      <name val="Calibri"/>
      <family val="2"/>
      <scheme val="minor"/>
    </font>
    <font>
      <b/>
      <i/>
      <sz val="10"/>
      <name val="Calibri"/>
      <family val="2"/>
      <scheme val="minor"/>
    </font>
    <font>
      <i/>
      <sz val="10"/>
      <name val="Calibri"/>
      <family val="2"/>
      <scheme val="minor"/>
    </font>
    <font>
      <b/>
      <sz val="10"/>
      <color rgb="FF000000"/>
      <name val="Calibri"/>
      <family val="2"/>
      <scheme val="minor"/>
    </font>
    <font>
      <sz val="10"/>
      <color rgb="FFFF0000"/>
      <name val="Calibri"/>
      <family val="2"/>
      <scheme val="minor"/>
    </font>
    <font>
      <b/>
      <i/>
      <sz val="10"/>
      <color theme="1"/>
      <name val="Calibri"/>
      <family val="2"/>
      <scheme val="minor"/>
    </font>
    <font>
      <sz val="10"/>
      <color theme="0"/>
      <name val="Calibri"/>
      <family val="2"/>
      <scheme val="minor"/>
    </font>
    <font>
      <b/>
      <i/>
      <sz val="10"/>
      <color indexed="8"/>
      <name val="Calibri"/>
      <family val="2"/>
      <scheme val="minor"/>
    </font>
    <font>
      <i/>
      <sz val="10"/>
      <color indexed="8"/>
      <name val="Calibri"/>
      <family val="2"/>
      <scheme val="minor"/>
    </font>
    <font>
      <sz val="11"/>
      <color theme="0"/>
      <name val="Calibri"/>
      <family val="2"/>
      <scheme val="minor"/>
    </font>
    <font>
      <sz val="11"/>
      <color rgb="FFFF0000"/>
      <name val="Calibri"/>
      <family val="2"/>
      <scheme val="minor"/>
    </font>
    <font>
      <sz val="10"/>
      <color theme="1"/>
      <name val="Calibri"/>
      <family val="2"/>
      <scheme val="minor"/>
    </font>
    <font>
      <b/>
      <sz val="10"/>
      <color theme="1"/>
      <name val="Calibri"/>
      <family val="2"/>
      <scheme val="minor"/>
    </font>
    <font>
      <sz val="10"/>
      <color theme="1"/>
      <name val="Calibri"/>
      <family val="2"/>
      <scheme val="minor"/>
    </font>
    <font>
      <b/>
      <sz val="9"/>
      <color rgb="FF000000"/>
      <name val="Arial"/>
      <family val="2"/>
    </font>
    <font>
      <sz val="11"/>
      <name val="Calibri"/>
      <family val="2"/>
    </font>
    <font>
      <b/>
      <sz val="10"/>
      <name val="Calibri"/>
      <family val="2"/>
      <scheme val="minor"/>
    </font>
    <font>
      <b/>
      <sz val="11"/>
      <name val="Calibri"/>
      <family val="2"/>
      <scheme val="minor"/>
    </font>
    <font>
      <b/>
      <sz val="18"/>
      <color rgb="FF000000"/>
      <name val="Calibri"/>
      <family val="2"/>
    </font>
    <font>
      <sz val="10"/>
      <color rgb="FF000000"/>
      <name val="Arial"/>
      <family val="2"/>
    </font>
    <font>
      <sz val="9"/>
      <color rgb="FF000000"/>
      <name val="Arial"/>
      <family val="2"/>
    </font>
    <font>
      <sz val="8"/>
      <color rgb="FF000000"/>
      <name val="Arial"/>
      <family val="2"/>
    </font>
    <font>
      <b/>
      <sz val="10"/>
      <color rgb="FF000000"/>
      <name val="Arial"/>
      <family val="2"/>
    </font>
    <font>
      <i/>
      <sz val="10"/>
      <color rgb="FF0000FF"/>
      <name val="Arial"/>
      <family val="2"/>
    </font>
    <font>
      <b/>
      <i/>
      <sz val="10"/>
      <color rgb="FF0000FF"/>
      <name val="Arial"/>
      <family val="2"/>
    </font>
    <font>
      <sz val="8"/>
      <color rgb="FF000000"/>
      <name val="Calibri"/>
      <family val="2"/>
    </font>
    <font>
      <i/>
      <sz val="11"/>
      <color indexed="8"/>
      <name val="Calibri"/>
      <family val="2"/>
    </font>
    <font>
      <b/>
      <i/>
      <sz val="11"/>
      <color indexed="8"/>
      <name val="Calibri"/>
      <family val="2"/>
    </font>
    <font>
      <b/>
      <i/>
      <sz val="11"/>
      <name val="Calibri"/>
      <family val="2"/>
      <scheme val="minor"/>
    </font>
    <font>
      <b/>
      <sz val="10"/>
      <name val="Calibri"/>
      <family val="2"/>
      <scheme val="minor"/>
    </font>
    <font>
      <b/>
      <sz val="14"/>
      <color theme="1"/>
      <name val="Calibri"/>
      <family val="2"/>
    </font>
    <font>
      <sz val="11"/>
      <color theme="1"/>
      <name val="Calibri"/>
      <family val="2"/>
    </font>
    <font>
      <b/>
      <sz val="12"/>
      <color theme="1"/>
      <name val="Calibri"/>
      <family val="2"/>
    </font>
    <font>
      <i/>
      <sz val="10"/>
      <color theme="1"/>
      <name val="Calibri"/>
      <family val="2"/>
    </font>
    <font>
      <sz val="11"/>
      <name val="Arial"/>
      <family val="2"/>
    </font>
    <font>
      <b/>
      <sz val="10"/>
      <color theme="1"/>
      <name val="Calibri"/>
      <family val="2"/>
    </font>
    <font>
      <sz val="10"/>
      <color theme="1"/>
      <name val="Calibri"/>
      <family val="2"/>
    </font>
    <font>
      <b/>
      <i/>
      <sz val="10"/>
      <name val="Calibri"/>
      <family val="2"/>
    </font>
    <font>
      <i/>
      <sz val="10"/>
      <name val="Calibri"/>
      <family val="2"/>
    </font>
    <font>
      <b/>
      <sz val="10"/>
      <color theme="1"/>
      <name val="Calibri"/>
      <family val="2"/>
      <scheme val="minor"/>
    </font>
    <font>
      <b/>
      <sz val="11"/>
      <name val="Calibri"/>
      <family val="2"/>
      <scheme val="minor"/>
    </font>
    <font>
      <b/>
      <sz val="14"/>
      <color theme="0"/>
      <name val="Calibri"/>
      <family val="2"/>
      <scheme val="minor"/>
    </font>
    <font>
      <b/>
      <sz val="12"/>
      <color theme="0"/>
      <name val="Calibri"/>
      <family val="2"/>
      <scheme val="minor"/>
    </font>
    <font>
      <i/>
      <sz val="10"/>
      <color indexed="39"/>
      <name val="Arial"/>
      <family val="2"/>
    </font>
    <font>
      <i/>
      <u/>
      <sz val="10"/>
      <color indexed="39"/>
      <name val="Arial"/>
      <family val="2"/>
    </font>
  </fonts>
  <fills count="13">
    <fill>
      <patternFill patternType="none"/>
    </fill>
    <fill>
      <patternFill patternType="gray125"/>
    </fill>
    <fill>
      <patternFill patternType="solid">
        <fgColor theme="0"/>
        <bgColor indexed="64"/>
      </patternFill>
    </fill>
    <fill>
      <patternFill patternType="solid">
        <fgColor rgb="FF6AC488"/>
        <bgColor indexed="64"/>
      </patternFill>
    </fill>
    <fill>
      <patternFill patternType="solid">
        <fgColor rgb="FF6AC488"/>
        <bgColor theme="2" tint="-0.24994659260841701"/>
      </patternFill>
    </fill>
    <fill>
      <patternFill patternType="solid">
        <fgColor theme="8" tint="0.39997558519241921"/>
        <bgColor rgb="FFF2F2F2"/>
      </patternFill>
    </fill>
    <fill>
      <patternFill patternType="solid">
        <fgColor theme="8" tint="0.39997558519241921"/>
        <bgColor indexed="64"/>
      </patternFill>
    </fill>
    <fill>
      <patternFill patternType="solid">
        <fgColor rgb="FFC0C0C0"/>
        <bgColor rgb="FFC0C0C0"/>
      </patternFill>
    </fill>
    <fill>
      <patternFill patternType="solid">
        <fgColor theme="0" tint="-0.249977111117893"/>
        <bgColor rgb="FFFFFF00"/>
      </patternFill>
    </fill>
    <fill>
      <patternFill patternType="solid">
        <fgColor theme="8" tint="0.39997558519241921"/>
        <bgColor rgb="FF938953"/>
      </patternFill>
    </fill>
    <fill>
      <patternFill patternType="solid">
        <fgColor theme="0"/>
        <bgColor theme="0"/>
      </patternFill>
    </fill>
    <fill>
      <patternFill patternType="solid">
        <fgColor rgb="FFC2D69B"/>
        <bgColor rgb="FFC2D69B"/>
      </patternFill>
    </fill>
    <fill>
      <patternFill patternType="solid">
        <fgColor rgb="FFFF00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165" fontId="1"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164" fontId="2" fillId="0" borderId="0" applyFont="0" applyFill="0" applyBorder="0" applyAlignment="0" applyProtection="0"/>
    <xf numFmtId="42" fontId="2" fillId="0" borderId="0" applyFont="0" applyFill="0" applyBorder="0" applyAlignment="0" applyProtection="0"/>
  </cellStyleXfs>
  <cellXfs count="219">
    <xf numFmtId="0" fontId="0" fillId="0" borderId="0" xfId="0"/>
    <xf numFmtId="0" fontId="3" fillId="0" borderId="0" xfId="0" applyFont="1"/>
    <xf numFmtId="0" fontId="4" fillId="0" borderId="0" xfId="0" applyFont="1"/>
    <xf numFmtId="0" fontId="6" fillId="0" borderId="1" xfId="0" applyFont="1" applyBorder="1" applyAlignment="1">
      <alignment horizontal="justify" vertical="top" wrapText="1"/>
    </xf>
    <xf numFmtId="0" fontId="6" fillId="0" borderId="3" xfId="0" applyFont="1" applyBorder="1" applyAlignment="1">
      <alignment horizontal="justify" vertical="top" wrapText="1"/>
    </xf>
    <xf numFmtId="0" fontId="0" fillId="2" borderId="0" xfId="0" applyFill="1"/>
    <xf numFmtId="0" fontId="6" fillId="0" borderId="7" xfId="0" applyFont="1" applyBorder="1" applyAlignment="1">
      <alignment horizontal="left" vertical="center" wrapText="1"/>
    </xf>
    <xf numFmtId="0" fontId="6" fillId="0" borderId="7" xfId="0" applyFont="1" applyBorder="1" applyAlignment="1">
      <alignment horizontal="center" vertical="center" wrapText="1"/>
    </xf>
    <xf numFmtId="0" fontId="0" fillId="0" borderId="0" xfId="0" applyAlignment="1">
      <alignment vertical="center"/>
    </xf>
    <xf numFmtId="0" fontId="5" fillId="4" borderId="15" xfId="0" applyFont="1" applyFill="1" applyBorder="1" applyAlignment="1">
      <alignment horizontal="left" vertical="center" wrapText="1"/>
    </xf>
    <xf numFmtId="0" fontId="10" fillId="2" borderId="0" xfId="0" applyFont="1" applyFill="1"/>
    <xf numFmtId="0" fontId="6" fillId="2" borderId="0" xfId="0" applyFont="1" applyFill="1"/>
    <xf numFmtId="0" fontId="6" fillId="0" borderId="3" xfId="0" applyFont="1" applyBorder="1"/>
    <xf numFmtId="0" fontId="6" fillId="0" borderId="1" xfId="0" applyFont="1" applyBorder="1"/>
    <xf numFmtId="1" fontId="6" fillId="0" borderId="1" xfId="0" applyNumberFormat="1" applyFont="1" applyBorder="1"/>
    <xf numFmtId="0" fontId="6" fillId="0" borderId="0" xfId="0" applyFont="1"/>
    <xf numFmtId="0" fontId="6" fillId="0" borderId="13" xfId="0" applyFont="1" applyBorder="1"/>
    <xf numFmtId="0" fontId="6" fillId="0" borderId="4" xfId="0" applyFont="1" applyBorder="1"/>
    <xf numFmtId="0" fontId="16" fillId="0" borderId="0" xfId="0" applyFont="1"/>
    <xf numFmtId="0" fontId="7" fillId="0" borderId="0" xfId="0" applyFont="1"/>
    <xf numFmtId="0" fontId="6" fillId="0" borderId="0" xfId="0" applyFont="1" applyAlignment="1">
      <alignment horizontal="left" vertical="center" wrapText="1"/>
    </xf>
    <xf numFmtId="0" fontId="18" fillId="0" borderId="0" xfId="0" applyFont="1" applyAlignment="1">
      <alignment vertical="top"/>
    </xf>
    <xf numFmtId="0" fontId="7" fillId="0" borderId="0" xfId="0" applyFont="1" applyAlignment="1">
      <alignment horizontal="left" vertical="top" wrapText="1"/>
    </xf>
    <xf numFmtId="0" fontId="7" fillId="0" borderId="0" xfId="0" applyFont="1" applyAlignment="1">
      <alignment horizontal="left" vertical="top"/>
    </xf>
    <xf numFmtId="0" fontId="12" fillId="0" borderId="0" xfId="0" applyFont="1" applyAlignment="1">
      <alignment horizontal="left"/>
    </xf>
    <xf numFmtId="0" fontId="6" fillId="0" borderId="0" xfId="0" applyFont="1" applyAlignment="1">
      <alignment horizontal="left" vertical="center"/>
    </xf>
    <xf numFmtId="0" fontId="14" fillId="0" borderId="0" xfId="0" applyFont="1"/>
    <xf numFmtId="0" fontId="5" fillId="4" borderId="1" xfId="0" applyFont="1" applyFill="1" applyBorder="1" applyAlignment="1">
      <alignment horizontal="left" vertical="center" wrapText="1"/>
    </xf>
    <xf numFmtId="0" fontId="12" fillId="0" borderId="0" xfId="0" applyFont="1" applyAlignment="1">
      <alignment vertical="top"/>
    </xf>
    <xf numFmtId="0" fontId="7" fillId="0" borderId="0" xfId="0" applyFont="1" applyAlignment="1">
      <alignment horizontal="left" wrapText="1"/>
    </xf>
    <xf numFmtId="1" fontId="6" fillId="0" borderId="4" xfId="0" applyNumberFormat="1" applyFont="1" applyBorder="1"/>
    <xf numFmtId="167" fontId="6" fillId="0" borderId="7" xfId="2" applyNumberFormat="1" applyFont="1" applyFill="1" applyBorder="1" applyAlignment="1">
      <alignment horizontal="center" vertical="center" wrapText="1"/>
    </xf>
    <xf numFmtId="0" fontId="6" fillId="0" borderId="1" xfId="0" applyFont="1" applyBorder="1" applyAlignment="1">
      <alignment horizontal="justify" vertical="center" wrapText="1"/>
    </xf>
    <xf numFmtId="167" fontId="6" fillId="0" borderId="1" xfId="2" applyNumberFormat="1" applyFont="1" applyBorder="1" applyAlignment="1">
      <alignment horizontal="justify" vertical="center" wrapText="1"/>
    </xf>
    <xf numFmtId="0" fontId="9" fillId="3" borderId="11" xfId="0" applyFont="1" applyFill="1" applyBorder="1" applyAlignment="1">
      <alignment horizontal="justify" vertical="top" wrapText="1"/>
    </xf>
    <xf numFmtId="0" fontId="19" fillId="0" borderId="0" xfId="0" applyFont="1"/>
    <xf numFmtId="0" fontId="5" fillId="3" borderId="1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0" xfId="0" applyFont="1" applyAlignment="1">
      <alignment horizontal="center" vertical="center" wrapText="1"/>
    </xf>
    <xf numFmtId="0" fontId="9" fillId="0" borderId="0" xfId="0" applyFont="1"/>
    <xf numFmtId="167" fontId="9" fillId="0" borderId="0" xfId="0" applyNumberFormat="1" applyFont="1"/>
    <xf numFmtId="0" fontId="5" fillId="0" borderId="0" xfId="0" applyFont="1" applyAlignment="1">
      <alignment horizontal="justify" vertical="top" wrapText="1"/>
    </xf>
    <xf numFmtId="169" fontId="5" fillId="0" borderId="0" xfId="0" applyNumberFormat="1" applyFont="1" applyAlignment="1">
      <alignment horizontal="right"/>
    </xf>
    <xf numFmtId="0" fontId="6" fillId="0" borderId="0" xfId="0" applyFont="1" applyAlignment="1">
      <alignment horizontal="center" vertical="center" wrapText="1"/>
    </xf>
    <xf numFmtId="167" fontId="6" fillId="0" borderId="0" xfId="2" applyNumberFormat="1" applyFont="1" applyFill="1" applyBorder="1" applyAlignment="1">
      <alignment horizontal="center" vertical="center" wrapText="1"/>
    </xf>
    <xf numFmtId="167" fontId="6" fillId="0" borderId="0" xfId="2" applyNumberFormat="1" applyFont="1" applyBorder="1" applyAlignment="1">
      <alignment horizontal="right" vertical="center" wrapText="1"/>
    </xf>
    <xf numFmtId="167" fontId="6" fillId="0" borderId="0" xfId="2" applyNumberFormat="1" applyFont="1" applyBorder="1" applyAlignment="1">
      <alignment horizontal="right" vertical="top" wrapText="1"/>
    </xf>
    <xf numFmtId="0" fontId="20" fillId="2" borderId="0" xfId="0" applyFont="1" applyFill="1"/>
    <xf numFmtId="0" fontId="5" fillId="2" borderId="0" xfId="0" applyFont="1" applyFill="1"/>
    <xf numFmtId="0" fontId="14" fillId="2" borderId="0" xfId="0" applyFont="1" applyFill="1"/>
    <xf numFmtId="0" fontId="13" fillId="5" borderId="6"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5" fillId="6" borderId="5" xfId="0" applyFont="1" applyFill="1" applyBorder="1" applyAlignment="1">
      <alignment horizontal="left" vertical="center" wrapText="1"/>
    </xf>
    <xf numFmtId="168" fontId="5" fillId="6" borderId="5" xfId="6" applyNumberFormat="1" applyFont="1" applyFill="1" applyBorder="1" applyAlignment="1">
      <alignment horizontal="left" vertical="center" wrapText="1"/>
    </xf>
    <xf numFmtId="0" fontId="6" fillId="2" borderId="0" xfId="0" applyFont="1" applyFill="1" applyAlignment="1">
      <alignment horizontal="left" vertical="center"/>
    </xf>
    <xf numFmtId="0" fontId="14" fillId="2" borderId="0" xfId="0" applyFont="1" applyFill="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xf numFmtId="167" fontId="6" fillId="2" borderId="1" xfId="2" applyNumberFormat="1" applyFont="1" applyFill="1" applyBorder="1" applyAlignment="1">
      <alignment horizontal="right"/>
    </xf>
    <xf numFmtId="167" fontId="6" fillId="2" borderId="2" xfId="2" applyNumberFormat="1" applyFont="1" applyFill="1" applyBorder="1" applyAlignment="1">
      <alignment horizontal="right"/>
    </xf>
    <xf numFmtId="0" fontId="21" fillId="2" borderId="1" xfId="0" applyFont="1" applyFill="1" applyBorder="1" applyAlignment="1">
      <alignment horizontal="center" vertical="center" wrapText="1"/>
    </xf>
    <xf numFmtId="0" fontId="21" fillId="2" borderId="1" xfId="0" applyFont="1" applyFill="1" applyBorder="1"/>
    <xf numFmtId="171" fontId="21" fillId="2" borderId="1" xfId="0" applyNumberFormat="1" applyFont="1" applyFill="1" applyBorder="1"/>
    <xf numFmtId="167" fontId="21" fillId="2" borderId="1" xfId="2" applyNumberFormat="1" applyFont="1" applyFill="1" applyBorder="1" applyAlignment="1">
      <alignment horizontal="right"/>
    </xf>
    <xf numFmtId="167" fontId="21" fillId="2" borderId="2" xfId="2" applyNumberFormat="1" applyFont="1" applyFill="1" applyBorder="1" applyAlignment="1">
      <alignment horizontal="right"/>
    </xf>
    <xf numFmtId="0" fontId="5" fillId="2" borderId="1" xfId="0" applyFont="1" applyFill="1" applyBorder="1" applyAlignment="1">
      <alignment horizontal="center" vertical="center"/>
    </xf>
    <xf numFmtId="0" fontId="3" fillId="2" borderId="0" xfId="0" applyFont="1" applyFill="1" applyAlignment="1">
      <alignment horizontal="center" vertical="center"/>
    </xf>
    <xf numFmtId="167" fontId="3" fillId="2" borderId="0" xfId="0" applyNumberFormat="1" applyFont="1" applyFill="1" applyAlignment="1">
      <alignment horizontal="right" vertical="center"/>
    </xf>
    <xf numFmtId="167" fontId="3" fillId="2" borderId="0" xfId="0" applyNumberFormat="1" applyFont="1" applyFill="1" applyAlignment="1">
      <alignment horizontal="right"/>
    </xf>
    <xf numFmtId="170" fontId="0" fillId="2" borderId="0" xfId="0" applyNumberFormat="1" applyFill="1" applyProtection="1">
      <protection hidden="1"/>
    </xf>
    <xf numFmtId="170" fontId="20" fillId="2" borderId="0" xfId="0" applyNumberFormat="1" applyFont="1" applyFill="1" applyProtection="1">
      <protection hidden="1"/>
    </xf>
    <xf numFmtId="0" fontId="7" fillId="2" borderId="0" xfId="0" applyFont="1" applyFill="1" applyAlignment="1">
      <alignment vertical="top" wrapText="1"/>
    </xf>
    <xf numFmtId="0" fontId="19" fillId="2" borderId="0" xfId="0" applyFont="1" applyFill="1"/>
    <xf numFmtId="0" fontId="12" fillId="0" borderId="0" xfId="0" applyFont="1" applyAlignment="1">
      <alignment vertical="top" wrapText="1"/>
    </xf>
    <xf numFmtId="0" fontId="5" fillId="4" borderId="1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7" fillId="3" borderId="1" xfId="0" applyFont="1" applyFill="1" applyBorder="1"/>
    <xf numFmtId="167" fontId="27" fillId="3" borderId="1" xfId="0" applyNumberFormat="1" applyFont="1" applyFill="1" applyBorder="1" applyAlignment="1">
      <alignment horizontal="right" wrapText="1"/>
    </xf>
    <xf numFmtId="0" fontId="22" fillId="4" borderId="5" xfId="0" applyFont="1" applyFill="1" applyBorder="1" applyAlignment="1">
      <alignment horizontal="left" vertical="center" wrapText="1"/>
    </xf>
    <xf numFmtId="0" fontId="22" fillId="4" borderId="15" xfId="0" applyFont="1" applyFill="1" applyBorder="1" applyAlignment="1">
      <alignment horizontal="left" vertical="center" wrapText="1"/>
    </xf>
    <xf numFmtId="0" fontId="26" fillId="0" borderId="0" xfId="0" applyFont="1"/>
    <xf numFmtId="167" fontId="26" fillId="0" borderId="0" xfId="0" applyNumberFormat="1" applyFont="1"/>
    <xf numFmtId="0" fontId="6" fillId="0" borderId="0" xfId="0" applyFont="1" applyAlignment="1">
      <alignment horizontal="center"/>
    </xf>
    <xf numFmtId="0" fontId="16" fillId="0" borderId="0" xfId="0" applyFont="1" applyAlignment="1">
      <alignment horizontal="center"/>
    </xf>
    <xf numFmtId="0" fontId="5" fillId="4" borderId="1" xfId="0" applyFont="1" applyFill="1" applyBorder="1" applyAlignment="1">
      <alignment horizontal="center" vertical="center" wrapText="1"/>
    </xf>
    <xf numFmtId="167" fontId="5" fillId="2" borderId="1" xfId="0" applyNumberFormat="1" applyFont="1" applyFill="1" applyBorder="1" applyAlignment="1">
      <alignment horizontal="right" vertical="center"/>
    </xf>
    <xf numFmtId="167" fontId="5" fillId="2" borderId="1" xfId="0" applyNumberFormat="1" applyFont="1" applyFill="1" applyBorder="1" applyAlignment="1">
      <alignment horizontal="right"/>
    </xf>
    <xf numFmtId="0" fontId="20" fillId="0" borderId="0" xfId="0" applyFont="1"/>
    <xf numFmtId="0" fontId="28" fillId="0" borderId="8" xfId="0" applyFont="1" applyBorder="1"/>
    <xf numFmtId="0" fontId="0" fillId="0" borderId="8" xfId="0" applyBorder="1"/>
    <xf numFmtId="0" fontId="29" fillId="0" borderId="0" xfId="0" applyFont="1" applyAlignment="1">
      <alignment horizontal="left"/>
    </xf>
    <xf numFmtId="0" fontId="24" fillId="7" borderId="6" xfId="0" applyFont="1" applyFill="1" applyBorder="1" applyAlignment="1">
      <alignment horizontal="center" vertical="top" wrapText="1"/>
    </xf>
    <xf numFmtId="0" fontId="0" fillId="0" borderId="0" xfId="0" applyAlignment="1">
      <alignment wrapText="1"/>
    </xf>
    <xf numFmtId="0" fontId="30" fillId="0" borderId="6" xfId="0" applyFont="1" applyBorder="1" applyAlignment="1">
      <alignment horizontal="left" vertical="top" wrapText="1"/>
    </xf>
    <xf numFmtId="0" fontId="31" fillId="0" borderId="6" xfId="0" applyFont="1" applyBorder="1" applyAlignment="1">
      <alignment horizontal="left" vertical="top" wrapText="1"/>
    </xf>
    <xf numFmtId="0" fontId="29" fillId="0" borderId="6" xfId="0" applyFont="1" applyBorder="1" applyAlignment="1">
      <alignment horizontal="left" vertical="top" wrapText="1"/>
    </xf>
    <xf numFmtId="0" fontId="29" fillId="0" borderId="6" xfId="0" applyFont="1" applyBorder="1" applyAlignment="1">
      <alignment horizontal="center" vertical="top" wrapText="1"/>
    </xf>
    <xf numFmtId="172" fontId="32" fillId="7" borderId="6" xfId="0" applyNumberFormat="1" applyFont="1" applyFill="1" applyBorder="1" applyAlignment="1">
      <alignment horizontal="left" vertical="top" wrapText="1"/>
    </xf>
    <xf numFmtId="0" fontId="33" fillId="0" borderId="0" xfId="0" applyFont="1" applyAlignment="1">
      <alignment horizontal="left"/>
    </xf>
    <xf numFmtId="0" fontId="24" fillId="8" borderId="6" xfId="0" applyFont="1" applyFill="1" applyBorder="1" applyAlignment="1">
      <alignment horizontal="center" vertical="top" wrapText="1"/>
    </xf>
    <xf numFmtId="0" fontId="25" fillId="0" borderId="7" xfId="0" applyFont="1" applyBorder="1"/>
    <xf numFmtId="0" fontId="30" fillId="9" borderId="10" xfId="0" applyFont="1" applyFill="1" applyBorder="1" applyAlignment="1">
      <alignment horizontal="center" vertical="top" wrapText="1"/>
    </xf>
    <xf numFmtId="0" fontId="36" fillId="0" borderId="0" xfId="0" applyFont="1" applyAlignment="1">
      <alignment vertical="top"/>
    </xf>
    <xf numFmtId="0" fontId="36" fillId="0" borderId="0" xfId="0" applyFont="1" applyAlignment="1">
      <alignment horizontal="left" vertical="top"/>
    </xf>
    <xf numFmtId="42" fontId="6" fillId="0" borderId="1" xfId="7" applyFont="1" applyBorder="1" applyAlignment="1">
      <alignment horizontal="justify" vertical="center" wrapText="1"/>
    </xf>
    <xf numFmtId="42" fontId="6" fillId="0" borderId="2" xfId="7" applyFont="1" applyBorder="1" applyAlignment="1">
      <alignment horizontal="justify" vertical="center" wrapText="1"/>
    </xf>
    <xf numFmtId="42" fontId="23" fillId="0" borderId="1" xfId="7" applyFont="1" applyBorder="1" applyAlignment="1">
      <alignment horizontal="justify" vertical="center" wrapText="1"/>
    </xf>
    <xf numFmtId="42" fontId="6" fillId="0" borderId="1" xfId="7" applyFont="1" applyBorder="1" applyAlignment="1">
      <alignment horizontal="right"/>
    </xf>
    <xf numFmtId="42" fontId="6" fillId="0" borderId="1" xfId="7" applyFont="1" applyBorder="1" applyAlignment="1">
      <alignment horizontal="right" vertical="top" wrapText="1"/>
    </xf>
    <xf numFmtId="42" fontId="6" fillId="0" borderId="2" xfId="7" applyFont="1" applyBorder="1" applyAlignment="1">
      <alignment horizontal="right" vertical="top" wrapText="1"/>
    </xf>
    <xf numFmtId="42" fontId="23" fillId="0" borderId="1" xfId="7" applyFont="1" applyBorder="1" applyAlignment="1">
      <alignment horizontal="justify" vertical="top" wrapText="1"/>
    </xf>
    <xf numFmtId="0" fontId="5" fillId="3" borderId="3" xfId="0" applyFont="1" applyFill="1" applyBorder="1" applyAlignment="1">
      <alignment horizontal="justify" vertical="top" wrapText="1"/>
    </xf>
    <xf numFmtId="0" fontId="5" fillId="3" borderId="1" xfId="0" applyFont="1" applyFill="1" applyBorder="1" applyAlignment="1">
      <alignment horizontal="justify" vertical="top" wrapText="1"/>
    </xf>
    <xf numFmtId="0" fontId="5" fillId="4" borderId="5" xfId="0" applyFont="1" applyFill="1" applyBorder="1" applyAlignment="1">
      <alignment horizontal="left" vertical="center" wrapText="1"/>
    </xf>
    <xf numFmtId="42" fontId="6" fillId="0" borderId="7" xfId="7" applyFont="1" applyBorder="1" applyAlignment="1">
      <alignment horizontal="right" vertical="center" wrapText="1"/>
    </xf>
    <xf numFmtId="42" fontId="6" fillId="0" borderId="7" xfId="7" applyFont="1" applyBorder="1" applyAlignment="1">
      <alignment horizontal="right" vertical="top" wrapText="1"/>
    </xf>
    <xf numFmtId="42" fontId="6" fillId="0" borderId="18" xfId="7" applyFont="1" applyBorder="1" applyAlignment="1">
      <alignment horizontal="right" vertical="top" wrapText="1"/>
    </xf>
    <xf numFmtId="42" fontId="6" fillId="0" borderId="1" xfId="7" applyFont="1" applyBorder="1" applyAlignment="1">
      <alignment horizontal="left" vertical="center" wrapText="1"/>
    </xf>
    <xf numFmtId="42" fontId="0" fillId="0" borderId="1" xfId="7" applyFont="1" applyBorder="1"/>
    <xf numFmtId="42" fontId="6" fillId="0" borderId="5" xfId="7" applyFont="1" applyBorder="1" applyAlignment="1">
      <alignment horizontal="left" vertical="center" wrapText="1"/>
    </xf>
    <xf numFmtId="42" fontId="6" fillId="0" borderId="4" xfId="7" applyFont="1" applyBorder="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167" fontId="9" fillId="3" borderId="2" xfId="0" applyNumberFormat="1" applyFont="1" applyFill="1" applyBorder="1" applyAlignment="1">
      <alignment horizontal="right" vertical="top" wrapText="1"/>
    </xf>
    <xf numFmtId="42" fontId="23" fillId="0" borderId="5" xfId="7" applyFont="1" applyBorder="1" applyAlignment="1">
      <alignment horizontal="justify" vertical="top" wrapText="1"/>
    </xf>
    <xf numFmtId="42" fontId="5" fillId="3" borderId="1" xfId="7" applyFont="1" applyFill="1" applyBorder="1" applyAlignment="1">
      <alignment horizontal="right"/>
    </xf>
    <xf numFmtId="42" fontId="5" fillId="3" borderId="4" xfId="7" applyFont="1" applyFill="1" applyBorder="1" applyAlignment="1">
      <alignment horizontal="right"/>
    </xf>
    <xf numFmtId="42" fontId="23" fillId="0" borderId="4" xfId="7" applyFont="1" applyBorder="1" applyAlignment="1">
      <alignment horizontal="justify" vertical="top" wrapText="1"/>
    </xf>
    <xf numFmtId="42" fontId="6" fillId="0" borderId="5" xfId="7" applyFont="1" applyBorder="1" applyAlignment="1">
      <alignment horizontal="justify" vertical="center" wrapText="1"/>
    </xf>
    <xf numFmtId="42" fontId="6" fillId="0" borderId="4" xfId="7" applyFont="1" applyBorder="1" applyAlignment="1">
      <alignment horizontal="justify" vertical="center" wrapText="1"/>
    </xf>
    <xf numFmtId="42" fontId="9" fillId="3" borderId="11" xfId="0" applyNumberFormat="1" applyFont="1" applyFill="1" applyBorder="1" applyAlignment="1">
      <alignment horizontal="justify" vertical="top" wrapText="1"/>
    </xf>
    <xf numFmtId="42" fontId="6" fillId="0" borderId="1" xfId="7" applyFont="1" applyBorder="1"/>
    <xf numFmtId="42" fontId="6" fillId="0" borderId="2" xfId="7" applyFont="1" applyBorder="1"/>
    <xf numFmtId="42" fontId="6" fillId="0" borderId="4" xfId="7" applyFont="1" applyBorder="1"/>
    <xf numFmtId="42" fontId="6" fillId="0" borderId="14" xfId="7" applyFont="1" applyBorder="1"/>
    <xf numFmtId="0" fontId="39" fillId="3" borderId="13" xfId="0" applyFont="1" applyFill="1" applyBorder="1"/>
    <xf numFmtId="0" fontId="39" fillId="3" borderId="4" xfId="0" applyFont="1" applyFill="1" applyBorder="1"/>
    <xf numFmtId="42" fontId="39" fillId="3" borderId="4" xfId="0" applyNumberFormat="1" applyFont="1" applyFill="1" applyBorder="1"/>
    <xf numFmtId="42" fontId="39" fillId="3" borderId="20" xfId="0" applyNumberFormat="1" applyFont="1" applyFill="1" applyBorder="1"/>
    <xf numFmtId="0" fontId="40" fillId="0" borderId="0" xfId="0" applyFont="1"/>
    <xf numFmtId="2" fontId="41" fillId="10" borderId="0" xfId="0" applyNumberFormat="1" applyFont="1" applyFill="1"/>
    <xf numFmtId="2" fontId="41" fillId="0" borderId="0" xfId="0" applyNumberFormat="1" applyFont="1"/>
    <xf numFmtId="2" fontId="45" fillId="11" borderId="6" xfId="0" applyNumberFormat="1" applyFont="1" applyFill="1" applyBorder="1" applyAlignment="1">
      <alignment horizontal="center" vertical="center" wrapText="1"/>
    </xf>
    <xf numFmtId="2" fontId="45" fillId="11" borderId="16" xfId="0" applyNumberFormat="1" applyFont="1" applyFill="1" applyBorder="1" applyAlignment="1">
      <alignment horizontal="center" vertical="center" wrapText="1"/>
    </xf>
    <xf numFmtId="169" fontId="46" fillId="0" borderId="6" xfId="0" applyNumberFormat="1" applyFont="1" applyBorder="1" applyAlignment="1">
      <alignment horizontal="center" vertical="center" wrapText="1"/>
    </xf>
    <xf numFmtId="169" fontId="46" fillId="0" borderId="16" xfId="0" applyNumberFormat="1" applyFont="1" applyBorder="1" applyAlignment="1">
      <alignment horizontal="center" vertical="center" wrapText="1"/>
    </xf>
    <xf numFmtId="169" fontId="46" fillId="11" borderId="6" xfId="0" applyNumberFormat="1" applyFont="1" applyFill="1" applyBorder="1" applyAlignment="1">
      <alignment horizontal="center" vertical="center" wrapText="1"/>
    </xf>
    <xf numFmtId="2" fontId="45" fillId="11" borderId="6" xfId="0" applyNumberFormat="1" applyFont="1" applyFill="1" applyBorder="1" applyAlignment="1">
      <alignment wrapText="1"/>
    </xf>
    <xf numFmtId="169" fontId="46" fillId="11" borderId="16" xfId="0" applyNumberFormat="1" applyFont="1" applyFill="1" applyBorder="1" applyAlignment="1">
      <alignment horizontal="center" vertical="center" wrapText="1"/>
    </xf>
    <xf numFmtId="0" fontId="44" fillId="0" borderId="0" xfId="0" applyFont="1"/>
    <xf numFmtId="2" fontId="43" fillId="0" borderId="0" xfId="0" applyNumberFormat="1" applyFont="1" applyAlignment="1">
      <alignment horizontal="left" vertical="top" wrapText="1"/>
    </xf>
    <xf numFmtId="2" fontId="46" fillId="0" borderId="0" xfId="0" applyNumberFormat="1" applyFont="1"/>
    <xf numFmtId="2" fontId="45" fillId="0" borderId="6" xfId="0" applyNumberFormat="1" applyFont="1" applyBorder="1" applyAlignment="1">
      <alignment vertical="center" wrapText="1"/>
    </xf>
    <xf numFmtId="2" fontId="45" fillId="11" borderId="6" xfId="0" applyNumberFormat="1" applyFont="1" applyFill="1" applyBorder="1" applyAlignment="1">
      <alignment vertical="center" wrapText="1"/>
    </xf>
    <xf numFmtId="0" fontId="39" fillId="3" borderId="11" xfId="0" applyFont="1" applyFill="1" applyBorder="1" applyAlignment="1">
      <alignment horizontal="justify" vertical="top" wrapText="1"/>
    </xf>
    <xf numFmtId="42" fontId="39" fillId="3" borderId="11" xfId="0" applyNumberFormat="1" applyFont="1" applyFill="1" applyBorder="1" applyAlignment="1">
      <alignment horizontal="justify" vertical="top" wrapText="1"/>
    </xf>
    <xf numFmtId="0" fontId="49" fillId="3" borderId="3" xfId="0" applyFont="1" applyFill="1" applyBorder="1" applyAlignment="1">
      <alignment horizontal="justify" vertical="top" wrapText="1"/>
    </xf>
    <xf numFmtId="0" fontId="49" fillId="3" borderId="1" xfId="0" applyFont="1" applyFill="1" applyBorder="1" applyAlignment="1">
      <alignment horizontal="justify" vertical="top" wrapText="1"/>
    </xf>
    <xf numFmtId="42" fontId="49" fillId="3" borderId="1" xfId="0" applyNumberFormat="1" applyFont="1" applyFill="1" applyBorder="1" applyAlignment="1">
      <alignment horizontal="right"/>
    </xf>
    <xf numFmtId="42" fontId="49" fillId="3" borderId="4" xfId="0" applyNumberFormat="1" applyFont="1" applyFill="1" applyBorder="1" applyAlignment="1">
      <alignment horizontal="right"/>
    </xf>
    <xf numFmtId="0" fontId="39" fillId="3" borderId="1" xfId="0" applyFont="1" applyFill="1" applyBorder="1" applyAlignment="1">
      <alignment horizontal="left" vertical="center" wrapText="1"/>
    </xf>
    <xf numFmtId="0" fontId="39" fillId="3" borderId="1" xfId="0" applyFont="1" applyFill="1" applyBorder="1" applyAlignment="1">
      <alignment horizontal="center" vertical="center" wrapText="1"/>
    </xf>
    <xf numFmtId="0" fontId="50" fillId="3" borderId="1" xfId="0" applyFont="1" applyFill="1" applyBorder="1"/>
    <xf numFmtId="42" fontId="50" fillId="3" borderId="1" xfId="0" applyNumberFormat="1" applyFont="1" applyFill="1" applyBorder="1" applyAlignment="1">
      <alignment horizontal="right" wrapText="1"/>
    </xf>
    <xf numFmtId="42" fontId="39" fillId="3" borderId="2" xfId="0" applyNumberFormat="1" applyFont="1" applyFill="1" applyBorder="1" applyAlignment="1">
      <alignment horizontal="right" vertical="top" wrapText="1"/>
    </xf>
    <xf numFmtId="167" fontId="50" fillId="3" borderId="1" xfId="0" applyNumberFormat="1" applyFont="1" applyFill="1" applyBorder="1" applyAlignment="1">
      <alignment horizontal="right" wrapText="1"/>
    </xf>
    <xf numFmtId="167" fontId="39" fillId="3" borderId="2" xfId="0" applyNumberFormat="1" applyFont="1" applyFill="1" applyBorder="1" applyAlignment="1">
      <alignment horizontal="right" vertical="top" wrapText="1"/>
    </xf>
    <xf numFmtId="0" fontId="41" fillId="10" borderId="0" xfId="0" applyFont="1" applyFill="1"/>
    <xf numFmtId="0" fontId="5" fillId="0" borderId="24" xfId="0" applyFont="1" applyBorder="1" applyAlignment="1">
      <alignment vertical="center"/>
    </xf>
    <xf numFmtId="0" fontId="5" fillId="0" borderId="26" xfId="0" applyFont="1" applyBorder="1" applyAlignment="1">
      <alignment vertical="center"/>
    </xf>
    <xf numFmtId="0" fontId="5" fillId="0" borderId="28" xfId="0" applyFont="1" applyBorder="1" applyAlignment="1">
      <alignment vertical="center"/>
    </xf>
    <xf numFmtId="0" fontId="5" fillId="0" borderId="31" xfId="0" applyFont="1" applyBorder="1"/>
    <xf numFmtId="0" fontId="3" fillId="0" borderId="33" xfId="0" applyFont="1" applyBorder="1" applyAlignment="1">
      <alignment horizontal="center"/>
    </xf>
    <xf numFmtId="0" fontId="5" fillId="0" borderId="34" xfId="0" applyFont="1" applyBorder="1"/>
    <xf numFmtId="0" fontId="3" fillId="0" borderId="36" xfId="0" applyFont="1" applyBorder="1" applyAlignment="1">
      <alignment horizontal="center"/>
    </xf>
    <xf numFmtId="169" fontId="3" fillId="0" borderId="35" xfId="4" applyNumberFormat="1" applyFont="1" applyBorder="1" applyAlignment="1">
      <alignment horizontal="center"/>
    </xf>
    <xf numFmtId="167" fontId="3" fillId="0" borderId="35" xfId="2" applyNumberFormat="1" applyFont="1" applyBorder="1"/>
    <xf numFmtId="0" fontId="5" fillId="0" borderId="37" xfId="0" applyFont="1" applyBorder="1"/>
    <xf numFmtId="0" fontId="3" fillId="0" borderId="39" xfId="0" applyFont="1" applyBorder="1" applyAlignment="1">
      <alignment horizontal="center"/>
    </xf>
    <xf numFmtId="10" fontId="3" fillId="0" borderId="32" xfId="4" applyNumberFormat="1" applyFont="1" applyBorder="1" applyAlignment="1">
      <alignment horizontal="center"/>
    </xf>
    <xf numFmtId="10" fontId="3" fillId="0" borderId="35" xfId="4" applyNumberFormat="1" applyFont="1" applyBorder="1" applyAlignment="1">
      <alignment horizontal="center"/>
    </xf>
    <xf numFmtId="10" fontId="45" fillId="11" borderId="6" xfId="4" applyNumberFormat="1" applyFont="1" applyFill="1" applyBorder="1" applyAlignment="1">
      <alignment horizontal="center" vertical="center" wrapText="1"/>
    </xf>
    <xf numFmtId="10" fontId="3" fillId="0" borderId="38" xfId="4" applyNumberFormat="1" applyFont="1" applyBorder="1" applyAlignment="1">
      <alignment horizontal="center" vertical="center"/>
    </xf>
    <xf numFmtId="0" fontId="53" fillId="0" borderId="0" xfId="0" applyFont="1" applyAlignment="1">
      <alignment vertical="top" wrapText="1"/>
    </xf>
    <xf numFmtId="0" fontId="51" fillId="12" borderId="21" xfId="0" applyFont="1" applyFill="1" applyBorder="1" applyAlignment="1">
      <alignment horizontal="center"/>
    </xf>
    <xf numFmtId="0" fontId="51" fillId="12" borderId="22" xfId="0" applyFont="1" applyFill="1" applyBorder="1" applyAlignment="1">
      <alignment horizontal="center"/>
    </xf>
    <xf numFmtId="0" fontId="51" fillId="12" borderId="23" xfId="0" applyFont="1" applyFill="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169" fontId="5" fillId="0" borderId="24" xfId="0" applyNumberFormat="1" applyFont="1" applyBorder="1" applyAlignment="1">
      <alignment horizontal="center"/>
    </xf>
    <xf numFmtId="169" fontId="5" fillId="0" borderId="25" xfId="0" applyNumberFormat="1" applyFont="1" applyBorder="1" applyAlignment="1">
      <alignment horizontal="center"/>
    </xf>
    <xf numFmtId="169" fontId="5" fillId="0" borderId="26" xfId="0" applyNumberFormat="1" applyFont="1" applyBorder="1" applyAlignment="1">
      <alignment horizontal="center"/>
    </xf>
    <xf numFmtId="169" fontId="5" fillId="0" borderId="27" xfId="0" applyNumberFormat="1" applyFont="1" applyBorder="1" applyAlignment="1">
      <alignment horizontal="center"/>
    </xf>
    <xf numFmtId="169" fontId="5" fillId="0" borderId="28" xfId="0" applyNumberFormat="1" applyFont="1" applyBorder="1" applyAlignment="1">
      <alignment horizontal="center"/>
    </xf>
    <xf numFmtId="169" fontId="5" fillId="0" borderId="29" xfId="0" applyNumberFormat="1" applyFont="1" applyBorder="1" applyAlignment="1">
      <alignment horizontal="center"/>
    </xf>
    <xf numFmtId="0" fontId="52" fillId="12" borderId="24" xfId="0" applyFont="1" applyFill="1" applyBorder="1" applyAlignment="1">
      <alignment horizontal="center" vertical="top" wrapText="1"/>
    </xf>
    <xf numFmtId="0" fontId="52" fillId="12" borderId="30" xfId="0" applyFont="1" applyFill="1" applyBorder="1" applyAlignment="1">
      <alignment horizontal="center" vertical="top" wrapText="1"/>
    </xf>
    <xf numFmtId="0" fontId="52" fillId="12" borderId="25" xfId="0" applyFont="1" applyFill="1" applyBorder="1" applyAlignment="1">
      <alignment horizontal="center" vertical="top" wrapText="1"/>
    </xf>
    <xf numFmtId="2" fontId="42" fillId="0" borderId="0" xfId="0" applyNumberFormat="1" applyFont="1" applyAlignment="1">
      <alignment horizontal="left"/>
    </xf>
    <xf numFmtId="0" fontId="0" fillId="0" borderId="0" xfId="0"/>
    <xf numFmtId="2" fontId="43" fillId="0" borderId="8" xfId="0" applyNumberFormat="1" applyFont="1" applyBorder="1" applyAlignment="1">
      <alignment horizontal="left" wrapText="1"/>
    </xf>
    <xf numFmtId="0" fontId="44" fillId="0" borderId="8" xfId="0" applyFont="1" applyBorder="1"/>
    <xf numFmtId="2" fontId="43" fillId="0" borderId="9" xfId="0" applyNumberFormat="1" applyFont="1" applyBorder="1" applyAlignment="1">
      <alignment horizontal="left" vertical="top" wrapText="1"/>
    </xf>
    <xf numFmtId="0" fontId="44" fillId="0" borderId="9" xfId="0" applyFont="1" applyBorder="1"/>
    <xf numFmtId="0" fontId="12" fillId="0" borderId="0" xfId="0" applyFont="1" applyAlignment="1">
      <alignment vertical="top" wrapText="1"/>
    </xf>
    <xf numFmtId="0" fontId="12" fillId="0" borderId="0" xfId="0" applyFont="1"/>
    <xf numFmtId="0" fontId="7" fillId="0" borderId="0" xfId="0" applyFont="1"/>
    <xf numFmtId="0" fontId="11" fillId="0" borderId="0" xfId="0" applyFont="1" applyAlignment="1">
      <alignment horizontal="left" vertical="top" wrapText="1"/>
    </xf>
    <xf numFmtId="0" fontId="12" fillId="0" borderId="0" xfId="0" applyFont="1" applyAlignment="1">
      <alignment horizontal="left" vertical="top" wrapText="1"/>
    </xf>
    <xf numFmtId="0" fontId="11" fillId="2" borderId="0" xfId="0" applyFont="1" applyFill="1" applyAlignment="1">
      <alignment horizontal="left" vertical="top" wrapText="1"/>
    </xf>
    <xf numFmtId="0" fontId="30" fillId="0" borderId="10" xfId="0" applyFont="1" applyBorder="1" applyAlignment="1">
      <alignment horizontal="left" vertical="top" wrapText="1"/>
    </xf>
    <xf numFmtId="0" fontId="25" fillId="0" borderId="11" xfId="0" applyFont="1" applyBorder="1"/>
    <xf numFmtId="0" fontId="25" fillId="0" borderId="7" xfId="0" applyFont="1" applyBorder="1"/>
    <xf numFmtId="0" fontId="32" fillId="7" borderId="16" xfId="0" applyFont="1" applyFill="1" applyBorder="1" applyAlignment="1">
      <alignment horizontal="right" vertical="top" wrapText="1"/>
    </xf>
    <xf numFmtId="0" fontId="25" fillId="0" borderId="19" xfId="0" applyFont="1" applyBorder="1"/>
    <xf numFmtId="0" fontId="25" fillId="0" borderId="17" xfId="0" applyFont="1" applyBorder="1"/>
    <xf numFmtId="0" fontId="34" fillId="0" borderId="0" xfId="0" applyFont="1" applyAlignment="1">
      <alignment vertical="top" wrapText="1"/>
    </xf>
  </cellXfs>
  <cellStyles count="8">
    <cellStyle name="Millares" xfId="6" builtinId="3"/>
    <cellStyle name="Millares 2" xfId="1" xr:uid="{00000000-0005-0000-0000-000001000000}"/>
    <cellStyle name="Moneda" xfId="2" builtinId="4"/>
    <cellStyle name="Moneda [0]" xfId="7" builtinId="7"/>
    <cellStyle name="Moneda 2" xfId="3" xr:uid="{00000000-0005-0000-0000-000004000000}"/>
    <cellStyle name="Normal" xfId="0" builtinId="0"/>
    <cellStyle name="Porcentaje" xfId="4" builtinId="5"/>
    <cellStyle name="Porcentual 2" xfId="5" xr:uid="{00000000-0005-0000-0000-000007000000}"/>
  </cellStyles>
  <dxfs count="472">
    <dxf>
      <font>
        <b/>
        <i val="0"/>
        <strike val="0"/>
        <condense val="0"/>
        <extend val="0"/>
        <outline val="0"/>
        <shadow val="0"/>
        <u val="none"/>
        <vertAlign val="baseline"/>
        <sz val="10"/>
        <color theme="1"/>
        <name val="Calibri"/>
        <scheme val="minor"/>
      </font>
      <numFmt numFmtId="167" formatCode="_-&quot;$&quot;\ * #,##0_-;\-&quot;$&quot;\ * #,##0_-;_-&quot;$&quot;\ * &quot;-&quot;??_-;_-@_-"/>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167" formatCode="_-&quot;$&quot;\ * #,##0_-;\-&quot;$&quot;\ * #,##0_-;_-&quot;$&quot;\ * &quot;-&quot;??_-;_-@_-"/>
      <fill>
        <patternFill>
          <bgColor theme="0"/>
        </patternFill>
      </fill>
      <alignment horizontal="right" textRotation="0" wrapText="0"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10"/>
        <color theme="1"/>
        <name val="Calibri"/>
        <scheme val="minor"/>
      </font>
      <numFmt numFmtId="167" formatCode="_-&quot;$&quot;\ * #,##0_-;\-&quot;$&quot;\ * #,##0_-;_-&quot;$&quot;\ * &quot;-&quot;??_-;_-@_-"/>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167" formatCode="_-&quot;$&quot;\ * #,##0_-;\-&quot;$&quot;\ * #,##0_-;_-&quot;$&quot;\ * &quot;-&quot;??_-;_-@_-"/>
      <fill>
        <patternFill>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numFmt numFmtId="167" formatCode="_-&quot;$&quot;\ * #,##0_-;\-&quot;$&quot;\ * #,##0_-;_-&quot;$&quot;\ * &quot;-&quot;??_-;_-@_-"/>
      <fill>
        <patternFill patternType="solid">
          <fgColor indexed="64"/>
          <bgColor theme="0"/>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167" formatCode="_-&quot;$&quot;\ * #,##0_-;\-&quot;$&quot;\ * #,##0_-;_-&quot;$&quot;\ * &quot;-&quot;??_-;_-@_-"/>
      <fill>
        <patternFill>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numFmt numFmtId="167" formatCode="_-&quot;$&quot;\ * #,##0_-;\-&quot;$&quot;\ * #,##0_-;_-&quot;$&quot;\ * &quot;-&quot;??_-;_-@_-"/>
      <fill>
        <patternFill patternType="solid">
          <fgColor indexed="64"/>
          <bgColor theme="0"/>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171" formatCode="yyyy\-mm\-dd;@"/>
      <fill>
        <patternFill>
          <bgColor theme="0"/>
        </patternFill>
      </fill>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171" formatCode="yyyy\-mm\-dd;@"/>
      <fill>
        <patternFill>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fill>
        <patternFill>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fill>
        <patternFill>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fill>
        <patternFill>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fill>
        <patternFill>
          <bgColor theme="0"/>
        </patternFill>
      </fill>
      <border diagonalUp="0" diagonalDown="0" outline="0">
        <left style="thin">
          <color indexed="64"/>
        </left>
        <right style="thin">
          <color indexed="64"/>
        </right>
        <top style="thin">
          <color indexed="64"/>
        </top>
        <bottom style="thin">
          <color indexed="64"/>
        </bottom>
      </border>
    </dxf>
    <dxf>
      <border outline="0">
        <top style="thin">
          <color indexed="64"/>
        </top>
      </border>
    </dxf>
    <dxf>
      <font>
        <b/>
        <i val="0"/>
        <strike val="0"/>
        <condense val="0"/>
        <extend val="0"/>
        <outline val="0"/>
        <shadow val="0"/>
        <u val="none"/>
        <vertAlign val="baseline"/>
        <sz val="10"/>
        <color theme="1"/>
        <name val="Calibri"/>
        <scheme val="minor"/>
      </font>
      <numFmt numFmtId="167" formatCode="_-&quot;$&quot;\ * #,##0_-;\-&quot;$&quot;\ * #,##0_-;_-&quot;$&quot;\ * &quot;-&quot;??_-;_-@_-"/>
      <fill>
        <patternFill patternType="solid">
          <fgColor indexed="64"/>
          <bgColor theme="0"/>
        </patternFill>
      </fill>
      <alignment horizontal="right" vertical="center" textRotation="0" wrapText="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167" formatCode="_-&quot;$&quot;\ * #,##0_-;\-&quot;$&quot;\ * #,##0_-;_-&quot;$&quot;\ * &quot;-&quot;??_-;_-@_-"/>
      <fill>
        <patternFill>
          <bgColor theme="0"/>
        </patternFill>
      </fill>
    </dxf>
    <dxf>
      <border outline="0">
        <bottom style="thin">
          <color indexed="64"/>
        </bottom>
      </border>
    </dxf>
    <dxf>
      <font>
        <b/>
        <i val="0"/>
        <strike val="0"/>
        <condense val="0"/>
        <extend val="0"/>
        <outline val="0"/>
        <shadow val="0"/>
        <u val="none"/>
        <vertAlign val="baseline"/>
        <sz val="10"/>
        <color theme="1"/>
        <name val="Calibri"/>
        <scheme val="minor"/>
      </font>
      <numFmt numFmtId="168" formatCode="_-* #,##0_-;\-* #,##0_-;_-* &quot;-&quot;??_-;_-@_-"/>
      <fill>
        <patternFill patternType="solid">
          <fgColor indexed="64"/>
          <bgColor theme="8" tint="0.399975585192419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Calibri"/>
        <scheme val="minor"/>
      </font>
      <numFmt numFmtId="167" formatCode="_-&quot;$&quot;\ * #,##0_-;\-&quot;$&quot;\ * #,##0_-;_-&quot;$&quot;\ * &quot;-&quot;??_-;_-@_-"/>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167" formatCode="_-&quot;$&quot;\ * #,##0_-;\-&quot;$&quot;\ * #,##0_-;_-&quot;$&quot;\ * &quot;-&quot;??_-;_-@_-"/>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167" formatCode="_-&quot;$&quot;\ * #,##0_-;\-&quot;$&quot;\ * #,##0_-;_-&quot;$&quot;\ * &quot;-&quot;??_-;_-@_-"/>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167" formatCode="_-&quot;$&quot;\ * #,##0_-;\-&quot;$&quot;\ * #,##0_-;_-&quot;$&quot;\ * &quot;-&quot;??_-;_-@_-"/>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167" formatCode="_-&quot;$&quot;\ * #,##0_-;\-&quot;$&quot;\ * #,##0_-;_-&quot;$&quot;\ * &quot;-&quot;??_-;_-@_-"/>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167" formatCode="_-&quot;$&quot;\ * #,##0_-;\-&quot;$&quot;\ * #,##0_-;_-&quot;$&quot;\ * &quot;-&quot;??_-;_-@_-"/>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167" formatCode="_-&quot;$&quot;\ * #,##0_-;\-&quot;$&quot;\ * #,##0_-;_-&quot;$&quot;\ * &quot;-&quot;??_-;_-@_-"/>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167" formatCode="_-&quot;$&quot;\ * #,##0_-;\-&quot;$&quot;\ * #,##0_-;_-&quot;$&quot;\ * &quot;-&quot;??_-;_-@_-"/>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right" vertical="top"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1"/>
        <color auto="1"/>
        <name val="Calibri"/>
        <scheme val="minor"/>
      </font>
      <numFmt numFmtId="167" formatCode="_-&quot;$&quot;\ * #,##0_-;\-&quot;$&quot;\ * #,##0_-;_-&quot;$&quot;\ * &quot;-&quot;??_-;_-@_-"/>
      <fill>
        <patternFill patternType="solid">
          <fgColor indexed="64"/>
          <bgColor rgb="FF6AC488"/>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right" vertical="top"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1"/>
        <color auto="1"/>
        <name val="Calibri"/>
        <scheme val="minor"/>
      </font>
      <numFmt numFmtId="167" formatCode="_-&quot;$&quot;\ * #,##0_-;\-&quot;$&quot;\ * #,##0_-;_-&quot;$&quot;\ * &quot;-&quot;??_-;_-@_-"/>
      <fill>
        <patternFill patternType="solid">
          <fgColor indexed="64"/>
          <bgColor rgb="FF6AC488"/>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scheme val="minor"/>
      </font>
      <alignment horizontal="right"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1"/>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1"/>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scheme val="minor"/>
      </font>
      <numFmt numFmtId="167" formatCode="_-&quot;$&quot;\ * #,##0_-;\-&quot;$&quot;\ * #,##0_-;_-&quot;$&quot;\ * &quot;-&quot;??_-;_-@_-"/>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strike val="0"/>
        <outline val="0"/>
        <shadow val="0"/>
        <u val="none"/>
        <vertAlign val="baseline"/>
        <color auto="1"/>
        <name val="Calibri"/>
        <scheme val="minor"/>
      </font>
      <fill>
        <patternFill patternType="solid">
          <fgColor indexed="64"/>
          <bgColor rgb="FF6AC488"/>
        </patternFill>
      </fill>
    </dxf>
    <dxf>
      <border outline="0">
        <top style="thin">
          <color indexed="64"/>
        </top>
        <bottom style="thin">
          <color rgb="FF000000"/>
        </bottom>
      </border>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theme="2" tint="-0.24994659260841701"/>
          <bgColor rgb="FF6AC488"/>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2" formatCode="_ &quot;$&quot;* #,##0_ ;_ &quot;$&quot;* \-#,##0_ ;_ &quot;$&quot;* &quot;-&quot;_ ;_ @_ "/>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right" vertical="top"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1"/>
        <color auto="1"/>
        <name val="Calibri"/>
        <scheme val="minor"/>
      </font>
      <numFmt numFmtId="32" formatCode="_ &quot;$&quot;* #,##0_ ;_ &quot;$&quot;* \-#,##0_ ;_ &quot;$&quot;* &quot;-&quot;_ ;_ @_ "/>
      <fill>
        <patternFill patternType="solid">
          <fgColor indexed="64"/>
          <bgColor rgb="FF6AC488"/>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right" vertical="top"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1"/>
        <color auto="1"/>
        <name val="Calibri"/>
        <scheme val="minor"/>
      </font>
      <numFmt numFmtId="32" formatCode="_ &quot;$&quot;* #,##0_ ;_ &quot;$&quot;* \-#,##0_ ;_ &quot;$&quot;* &quot;-&quot;_ ;_ @_ "/>
      <fill>
        <patternFill patternType="solid">
          <fgColor indexed="64"/>
          <bgColor rgb="FF6AC488"/>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scheme val="minor"/>
      </font>
      <alignment horizontal="right"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1"/>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1"/>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scheme val="minor"/>
      </font>
      <numFmt numFmtId="167" formatCode="_-&quot;$&quot;\ * #,##0_-;\-&quot;$&quot;\ * #,##0_-;_-&quot;$&quot;\ * &quot;-&quot;??_-;_-@_-"/>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strike val="0"/>
        <outline val="0"/>
        <shadow val="0"/>
        <u val="none"/>
        <vertAlign val="baseline"/>
        <color auto="1"/>
        <name val="Calibri"/>
        <scheme val="minor"/>
      </font>
      <fill>
        <patternFill patternType="solid">
          <fgColor indexed="64"/>
          <bgColor rgb="FF6AC488"/>
        </patternFill>
      </fill>
    </dxf>
    <dxf>
      <border outline="0">
        <top style="thin">
          <color indexed="64"/>
        </top>
        <bottom style="thin">
          <color rgb="FF000000"/>
        </bottom>
      </border>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theme="2" tint="-0.24994659260841701"/>
          <bgColor rgb="FF6AC488"/>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Calibri"/>
        <scheme val="minor"/>
      </font>
      <numFmt numFmtId="167" formatCode="_-&quot;$&quot;\ * #,##0_-;\-&quot;$&quot;\ * #,##0_-;_-&quot;$&quot;\ * &quot;-&quot;??_-;_-@_-"/>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167" formatCode="_-&quot;$&quot;\ * #,##0_-;\-&quot;$&quot;\ * #,##0_-;_-&quot;$&quot;\ * &quot;-&quot;??_-;_-@_-"/>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167" formatCode="_-&quot;$&quot;\ * #,##0_-;\-&quot;$&quot;\ * #,##0_-;_-&quot;$&quot;\ * &quot;-&quot;??_-;_-@_-"/>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167" formatCode="_-&quot;$&quot;\ * #,##0_-;\-&quot;$&quot;\ * #,##0_-;_-&quot;$&quot;\ * &quot;-&quot;??_-;_-@_-"/>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167" formatCode="_-&quot;$&quot;\ * #,##0_-;\-&quot;$&quot;\ * #,##0_-;_-&quot;$&quot;\ * &quot;-&quot;??_-;_-@_-"/>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167" formatCode="_-&quot;$&quot;\ * #,##0_-;\-&quot;$&quot;\ * #,##0_-;_-&quot;$&quot;\ * &quot;-&quot;??_-;_-@_-"/>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167" formatCode="_-&quot;$&quot;\ * #,##0_-;\-&quot;$&quot;\ * #,##0_-;_-&quot;$&quot;\ * &quot;-&quot;??_-;_-@_-"/>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167" formatCode="_-&quot;$&quot;\ * #,##0_-;\-&quot;$&quot;\ * #,##0_-;_-&quot;$&quot;\ * &quot;-&quot;??_-;_-@_-"/>
      <fill>
        <patternFill patternType="solid">
          <fgColor indexed="64"/>
          <bgColor rgb="FF6AC488"/>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right" vertical="top"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1"/>
        <color auto="1"/>
        <name val="Calibri"/>
        <scheme val="minor"/>
      </font>
      <numFmt numFmtId="167" formatCode="_-&quot;$&quot;\ * #,##0_-;\-&quot;$&quot;\ * #,##0_-;_-&quot;$&quot;\ * &quot;-&quot;??_-;_-@_-"/>
      <fill>
        <patternFill patternType="solid">
          <fgColor indexed="64"/>
          <bgColor rgb="FF6AC488"/>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right" vertical="top"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1"/>
        <color auto="1"/>
        <name val="Calibri"/>
        <scheme val="minor"/>
      </font>
      <numFmt numFmtId="167" formatCode="_-&quot;$&quot;\ * #,##0_-;\-&quot;$&quot;\ * #,##0_-;_-&quot;$&quot;\ * &quot;-&quot;??_-;_-@_-"/>
      <fill>
        <patternFill patternType="solid">
          <fgColor indexed="64"/>
          <bgColor rgb="FF6AC488"/>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scheme val="minor"/>
      </font>
      <alignment horizontal="right"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1"/>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1"/>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scheme val="minor"/>
      </font>
      <numFmt numFmtId="167" formatCode="_-&quot;$&quot;\ * #,##0_-;\-&quot;$&quot;\ * #,##0_-;_-&quot;$&quot;\ * &quot;-&quot;??_-;_-@_-"/>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strike val="0"/>
        <outline val="0"/>
        <shadow val="0"/>
        <u val="none"/>
        <vertAlign val="baseline"/>
        <color auto="1"/>
        <name val="Calibri"/>
        <scheme val="minor"/>
      </font>
      <fill>
        <patternFill patternType="solid">
          <fgColor indexed="64"/>
          <bgColor rgb="FF6AC488"/>
        </patternFill>
      </fill>
    </dxf>
    <dxf>
      <border outline="0">
        <top style="thin">
          <color indexed="64"/>
        </top>
        <bottom style="thin">
          <color rgb="FF000000"/>
        </bottom>
      </border>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theme="2" tint="-0.24994659260841701"/>
          <bgColor rgb="FF6AC488"/>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right" vertical="top"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right"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b/>
        <i val="0"/>
        <strike val="0"/>
        <condense val="0"/>
        <extend val="0"/>
        <outline val="0"/>
        <shadow val="0"/>
        <u val="none"/>
        <vertAlign val="baseline"/>
        <sz val="10"/>
        <color theme="1"/>
        <name val="Calibri"/>
        <scheme val="minor"/>
      </font>
      <numFmt numFmtId="169" formatCode="&quot;$&quot;\ #,##0"/>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69" formatCode="&quot;$&quot;\ #,##0"/>
      <alignment horizontal="justify"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theme="2" tint="-0.24994659260841701"/>
          <bgColor rgb="FF6AC48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right" vertical="top"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right"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b/>
        <i val="0"/>
        <strike val="0"/>
        <condense val="0"/>
        <extend val="0"/>
        <outline val="0"/>
        <shadow val="0"/>
        <u val="none"/>
        <vertAlign val="baseline"/>
        <sz val="10"/>
        <color theme="1"/>
        <name val="Calibri"/>
        <scheme val="minor"/>
      </font>
      <numFmt numFmtId="169" formatCode="&quot;$&quot;\ #,##0"/>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69" formatCode="&quot;$&quot;\ #,##0"/>
      <alignment horizontal="justify"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theme="2" tint="-0.24994659260841701"/>
          <bgColor rgb="FF6AC48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right" vertical="top"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right"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rgb="FF6AC488"/>
        </patternFill>
      </fill>
      <alignment horizontal="justify"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b/>
        <i val="0"/>
        <strike val="0"/>
        <condense val="0"/>
        <extend val="0"/>
        <outline val="0"/>
        <shadow val="0"/>
        <u val="none"/>
        <vertAlign val="baseline"/>
        <sz val="10"/>
        <color theme="1"/>
        <name val="Calibri"/>
        <scheme val="minor"/>
      </font>
      <numFmt numFmtId="169" formatCode="&quot;$&quot;\ #,##0"/>
      <fill>
        <patternFill patternType="solid">
          <fgColor indexed="64"/>
          <bgColor rgb="FF6AC488"/>
        </patternFill>
      </fill>
      <alignment horizontal="right" vertical="bottom"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69" formatCode="&quot;$&quot;\ #,##0"/>
      <alignment horizontal="justify"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theme="2" tint="-0.24994659260841701"/>
          <bgColor rgb="FF6AC48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numFmt numFmtId="32" formatCode="_ &quot;$&quot;* #,##0_ ;_ &quot;$&quot;* \-#,##0_ ;_ &quot;$&quot;* &quot;-&quot;_ ;_ @_ "/>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indexed="64"/>
        </left>
        <right style="thin">
          <color rgb="FF000000"/>
        </right>
        <top style="thin">
          <color rgb="FF000000"/>
        </top>
        <bottom style="thin">
          <color rgb="FF000000"/>
        </bottom>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numFmt numFmtId="167" formatCode="_-&quot;$&quot;\ * #,##0_-;\-&quot;$&quot;\ * #,##0_-;_-&quot;$&quot;\ * &quot;-&quot;??_-;_-@_-"/>
      <alignment horizontal="justify"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rgb="FF000000"/>
        </left>
        <right style="thin">
          <color indexed="64"/>
        </right>
        <top style="thin">
          <color rgb="FF000000"/>
        </top>
        <bottom style="thin">
          <color rgb="FF000000"/>
        </bottom>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strike val="0"/>
        <outline val="0"/>
        <shadow val="0"/>
        <u val="none"/>
        <vertAlign val="baseline"/>
        <sz val="10"/>
        <color auto="1"/>
        <name val="Calibri"/>
        <scheme val="minor"/>
      </font>
      <fill>
        <patternFill patternType="solid">
          <fgColor indexed="64"/>
          <bgColor rgb="FF6AC488"/>
        </patternFill>
      </fill>
    </dxf>
    <dxf>
      <border outline="0">
        <top style="thin">
          <color indexed="64"/>
        </top>
        <bottom style="thin">
          <color rgb="FF000000"/>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solid">
          <fgColor theme="2" tint="-0.24994659260841701"/>
          <bgColor rgb="FF6AC488"/>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numFmt numFmtId="32" formatCode="_ &quot;$&quot;* #,##0_ ;_ &quot;$&quot;* \-#,##0_ ;_ &quot;$&quot;* &quot;-&quot;_ ;_ @_ "/>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indexed="64"/>
        </left>
        <right style="thin">
          <color rgb="FF000000"/>
        </right>
        <top style="thin">
          <color rgb="FF000000"/>
        </top>
        <bottom style="thin">
          <color rgb="FF000000"/>
        </bottom>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numFmt numFmtId="167" formatCode="_-&quot;$&quot;\ * #,##0_-;\-&quot;$&quot;\ * #,##0_-;_-&quot;$&quot;\ * &quot;-&quot;??_-;_-@_-"/>
      <alignment horizontal="justify"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rgb="FF000000"/>
        </left>
        <right style="thin">
          <color indexed="64"/>
        </right>
        <top style="thin">
          <color rgb="FF000000"/>
        </top>
        <bottom style="thin">
          <color rgb="FF000000"/>
        </bottom>
      </border>
    </dxf>
    <dxf>
      <font>
        <b/>
        <i val="0"/>
        <strike val="0"/>
        <condense val="0"/>
        <extend val="0"/>
        <outline val="0"/>
        <shadow val="0"/>
        <u val="none"/>
        <vertAlign val="baseline"/>
        <sz val="10"/>
        <color auto="1"/>
        <name val="Calibri"/>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strike val="0"/>
        <outline val="0"/>
        <shadow val="0"/>
        <u val="none"/>
        <vertAlign val="baseline"/>
        <sz val="10"/>
        <color auto="1"/>
        <name val="Calibri"/>
        <scheme val="minor"/>
      </font>
      <fill>
        <patternFill patternType="solid">
          <fgColor indexed="64"/>
          <bgColor rgb="FF6AC488"/>
        </patternFill>
      </fill>
    </dxf>
    <dxf>
      <border outline="0">
        <top style="thin">
          <color indexed="64"/>
        </top>
        <bottom style="thin">
          <color rgb="FF000000"/>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solid">
          <fgColor theme="2" tint="-0.24994659260841701"/>
          <bgColor rgb="FF6AC488"/>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Calibri"/>
        <family val="2"/>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numFmt numFmtId="32" formatCode="_ &quot;$&quot;* #,##0_ ;_ &quot;$&quot;* \-#,##0_ ;_ &quot;$&quot;* &quot;-&quot;_ ;_ @_ "/>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family val="2"/>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family val="2"/>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family val="2"/>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family val="2"/>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family val="2"/>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family val="2"/>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family val="2"/>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0"/>
        <color auto="1"/>
        <name val="Calibri"/>
        <family val="2"/>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family val="2"/>
        <scheme val="minor"/>
      </font>
      <numFmt numFmtId="32" formatCode="_ &quot;$&quot;* #,##0_ ;_ &quot;$&quot;* \-#,##0_ ;_ &quot;$&quot;* &quot;-&quot;_ ;_ @_ "/>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0"/>
        <color auto="1"/>
        <name val="Calibri"/>
        <family val="2"/>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0"/>
        <color auto="1"/>
        <name val="Calibri"/>
        <family val="2"/>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family val="2"/>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indexed="64"/>
        </left>
        <right style="thin">
          <color rgb="FF000000"/>
        </right>
        <top style="thin">
          <color rgb="FF000000"/>
        </top>
        <bottom style="thin">
          <color rgb="FF000000"/>
        </bottom>
      </border>
    </dxf>
    <dxf>
      <font>
        <b/>
        <i val="0"/>
        <strike val="0"/>
        <condense val="0"/>
        <extend val="0"/>
        <outline val="0"/>
        <shadow val="0"/>
        <u val="none"/>
        <vertAlign val="baseline"/>
        <sz val="10"/>
        <color auto="1"/>
        <name val="Calibri"/>
        <family val="2"/>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numFmt numFmtId="167" formatCode="_-&quot;$&quot;\ * #,##0_-;\-&quot;$&quot;\ * #,##0_-;_-&quot;$&quot;\ * &quot;-&quot;??_-;_-@_-"/>
      <alignment horizontal="justify"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0"/>
        <color auto="1"/>
        <name val="Calibri"/>
        <family val="2"/>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rgb="FF000000"/>
        </left>
        <right style="thin">
          <color indexed="64"/>
        </right>
        <top style="thin">
          <color rgb="FF000000"/>
        </top>
        <bottom style="thin">
          <color rgb="FF000000"/>
        </bottom>
      </border>
    </dxf>
    <dxf>
      <font>
        <b/>
        <i val="0"/>
        <strike val="0"/>
        <condense val="0"/>
        <extend val="0"/>
        <outline val="0"/>
        <shadow val="0"/>
        <u val="none"/>
        <vertAlign val="baseline"/>
        <sz val="10"/>
        <color auto="1"/>
        <name val="Calibri"/>
        <family val="2"/>
        <scheme val="minor"/>
      </font>
      <fill>
        <patternFill patternType="solid">
          <fgColor indexed="64"/>
          <bgColor rgb="FF6AC488"/>
        </patternFill>
      </fill>
      <alignment horizontal="justify"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strike val="0"/>
        <outline val="0"/>
        <shadow val="0"/>
        <u val="none"/>
        <vertAlign val="baseline"/>
        <sz val="10"/>
        <color auto="1"/>
        <name val="Calibri"/>
        <scheme val="minor"/>
      </font>
      <fill>
        <patternFill patternType="solid">
          <fgColor indexed="64"/>
          <bgColor rgb="FF6AC488"/>
        </patternFill>
      </fill>
    </dxf>
    <dxf>
      <border outline="0">
        <top style="thin">
          <color indexed="64"/>
        </top>
        <bottom style="thin">
          <color rgb="FF000000"/>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solid">
          <fgColor theme="2" tint="-0.24994659260841701"/>
          <bgColor rgb="FF6AC488"/>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right/>
        <top style="thin">
          <color indexed="64"/>
        </top>
        <bottom/>
      </border>
    </dxf>
    <dxf>
      <font>
        <strike val="0"/>
        <outline val="0"/>
        <shadow val="0"/>
        <u val="none"/>
        <vertAlign val="baseline"/>
        <sz val="10"/>
        <name val="Calibri"/>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right/>
        <top style="thin">
          <color indexed="64"/>
        </top>
        <bottom/>
      </border>
    </dxf>
    <dxf>
      <font>
        <strike val="0"/>
        <outline val="0"/>
        <shadow val="0"/>
        <u val="none"/>
        <vertAlign val="baseline"/>
        <sz val="10"/>
        <name val="Calibri"/>
        <scheme val="minor"/>
      </font>
      <border diagonalUp="0" diagonalDown="0">
        <left style="thin">
          <color indexed="64"/>
        </left>
        <right/>
        <top style="thin">
          <color indexed="64"/>
        </top>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right/>
        <top style="thin">
          <color indexed="64"/>
        </top>
        <bottom/>
      </border>
    </dxf>
    <dxf>
      <font>
        <strike val="0"/>
        <outline val="0"/>
        <shadow val="0"/>
        <u val="none"/>
        <vertAlign val="baseline"/>
        <sz val="10"/>
        <name val="Calibri"/>
        <scheme val="minor"/>
      </font>
      <border>
        <right style="thin">
          <color indexed="64"/>
        </right>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right/>
        <top style="thin">
          <color indexed="64"/>
        </top>
        <bottom/>
      </border>
    </dxf>
    <dxf>
      <font>
        <strike val="0"/>
        <outline val="0"/>
        <shadow val="0"/>
        <u val="none"/>
        <vertAlign val="baseline"/>
        <sz val="10"/>
        <name val="Calibri"/>
        <scheme val="minor"/>
      </font>
      <border>
        <right style="thin">
          <color indexed="64"/>
        </right>
      </border>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numFmt numFmtId="1" formatCode="0"/>
      <border>
        <right style="thin">
          <color indexed="64"/>
        </right>
      </border>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numFmt numFmtId="0" formatCode="General"/>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right style="thin">
          <color indexed="64"/>
        </right>
        <top style="thin">
          <color indexed="64"/>
        </top>
        <bottom/>
      </border>
    </dxf>
    <dxf>
      <font>
        <strike val="0"/>
        <outline val="0"/>
        <shadow val="0"/>
        <u val="none"/>
        <vertAlign val="baseline"/>
        <sz val="10"/>
        <name val="Calibri"/>
        <scheme val="minor"/>
      </font>
    </dxf>
    <dxf>
      <border>
        <top style="thin">
          <color indexed="64"/>
        </top>
      </border>
    </dxf>
    <dxf>
      <font>
        <b/>
        <strike val="0"/>
        <outline val="0"/>
        <shadow val="0"/>
        <u val="none"/>
        <vertAlign val="baseline"/>
        <sz val="10"/>
        <color auto="1"/>
        <name val="Calibri"/>
        <scheme val="minor"/>
      </font>
      <fill>
        <patternFill patternType="solid">
          <fgColor indexed="64"/>
          <bgColor rgb="FF6AC488"/>
        </patternFill>
      </fill>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dxf>
    <dxf>
      <border>
        <bottom style="thin">
          <color indexed="64"/>
        </bottom>
      </border>
    </dxf>
    <dxf>
      <font>
        <b/>
        <strike val="0"/>
        <outline val="0"/>
        <shadow val="0"/>
        <u val="none"/>
        <vertAlign val="baseline"/>
        <sz val="10"/>
        <color theme="1"/>
        <name val="Calibri"/>
        <scheme val="minor"/>
      </font>
      <fill>
        <patternFill patternType="solid">
          <fgColor indexed="64"/>
          <bgColor rgb="FF6AC48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border diagonalUp="0" diagonalDown="0">
        <left style="thin">
          <color indexed="64"/>
        </left>
        <right/>
        <top style="thin">
          <color indexed="64"/>
        </top>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border>
        <right style="thin">
          <color indexed="64"/>
        </right>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numFmt numFmtId="32" formatCode="_ &quot;$&quot;* #,##0_ ;_ &quot;$&quot;* \-#,##0_ ;_ &quot;$&quot;* &quot;-&quot;_ ;_ @_ "/>
      <border>
        <right style="thin">
          <color indexed="64"/>
        </right>
      </border>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numFmt numFmtId="1" formatCode="0"/>
      <border>
        <right style="thin">
          <color indexed="64"/>
        </right>
      </border>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numFmt numFmtId="0" formatCode="General"/>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right style="thin">
          <color indexed="64"/>
        </right>
        <top style="thin">
          <color indexed="64"/>
        </top>
        <bottom/>
      </border>
    </dxf>
    <dxf>
      <font>
        <strike val="0"/>
        <outline val="0"/>
        <shadow val="0"/>
        <u val="none"/>
        <vertAlign val="baseline"/>
        <sz val="10"/>
        <name val="Calibri"/>
        <scheme val="minor"/>
      </font>
    </dxf>
    <dxf>
      <border>
        <top style="thin">
          <color indexed="64"/>
        </top>
      </border>
    </dxf>
    <dxf>
      <font>
        <b/>
        <strike val="0"/>
        <outline val="0"/>
        <shadow val="0"/>
        <u val="none"/>
        <vertAlign val="baseline"/>
        <sz val="10"/>
        <color auto="1"/>
        <name val="Calibri"/>
        <scheme val="minor"/>
      </font>
      <fill>
        <patternFill patternType="solid">
          <fgColor indexed="64"/>
          <bgColor rgb="FF6AC488"/>
        </patternFill>
      </fill>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dxf>
    <dxf>
      <border>
        <bottom style="thin">
          <color indexed="64"/>
        </bottom>
      </border>
    </dxf>
    <dxf>
      <font>
        <b/>
        <strike val="0"/>
        <outline val="0"/>
        <shadow val="0"/>
        <u val="none"/>
        <vertAlign val="baseline"/>
        <sz val="10"/>
        <color theme="1"/>
        <name val="Calibri"/>
        <scheme val="minor"/>
      </font>
      <fill>
        <patternFill patternType="solid">
          <fgColor indexed="64"/>
          <bgColor rgb="FF6AC48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numFmt numFmtId="32" formatCode="_ &quot;$&quot;* #,##0_ ;_ &quot;$&quot;* \-#,##0_ ;_ &quot;$&quot;* &quot;-&quot;_ ;_ @_ "/>
      <border diagonalUp="0" diagonalDown="0">
        <left style="thin">
          <color indexed="64"/>
        </left>
        <right/>
        <top style="thin">
          <color indexed="64"/>
        </top>
        <bottom/>
        <vertical/>
        <horizontal/>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border>
        <right style="thin">
          <color indexed="64"/>
        </right>
      </border>
    </dxf>
    <dxf>
      <font>
        <b/>
        <i val="0"/>
        <strike val="0"/>
        <condense val="0"/>
        <extend val="0"/>
        <outline val="0"/>
        <shadow val="0"/>
        <u val="none"/>
        <vertAlign val="baseline"/>
        <sz val="10"/>
        <color auto="1"/>
        <name val="Calibri"/>
        <scheme val="minor"/>
      </font>
      <numFmt numFmtId="32" formatCode="_ &quot;$&quot;* #,##0_ ;_ &quot;$&quot;* \-#,##0_ ;_ &quot;$&quot;* &quot;-&quot;_ ;_ @_ "/>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numFmt numFmtId="32" formatCode="_ &quot;$&quot;* #,##0_ ;_ &quot;$&quot;* \-#,##0_ ;_ &quot;$&quot;* &quot;-&quot;_ ;_ @_ "/>
      <border>
        <right style="thin">
          <color indexed="64"/>
        </right>
      </border>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numFmt numFmtId="1" formatCode="0"/>
      <border>
        <right style="thin">
          <color indexed="64"/>
        </right>
      </border>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numFmt numFmtId="0" formatCode="General"/>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dxf>
    <dxf>
      <font>
        <b/>
        <i val="0"/>
        <strike val="0"/>
        <condense val="0"/>
        <extend val="0"/>
        <outline val="0"/>
        <shadow val="0"/>
        <u val="none"/>
        <vertAlign val="baseline"/>
        <sz val="10"/>
        <color auto="1"/>
        <name val="Calibri"/>
        <scheme val="minor"/>
      </font>
      <fill>
        <patternFill patternType="solid">
          <fgColor indexed="64"/>
          <bgColor rgb="FF6AC488"/>
        </patternFill>
      </fill>
      <border diagonalUp="0" diagonalDown="0" outline="0">
        <left/>
        <right style="thin">
          <color indexed="64"/>
        </right>
        <top style="thin">
          <color indexed="64"/>
        </top>
        <bottom/>
      </border>
    </dxf>
    <dxf>
      <font>
        <strike val="0"/>
        <outline val="0"/>
        <shadow val="0"/>
        <u val="none"/>
        <vertAlign val="baseline"/>
        <sz val="10"/>
        <name val="Calibri"/>
        <scheme val="minor"/>
      </font>
    </dxf>
    <dxf>
      <border>
        <top style="thin">
          <color indexed="64"/>
        </top>
      </border>
    </dxf>
    <dxf>
      <font>
        <b/>
        <strike val="0"/>
        <outline val="0"/>
        <shadow val="0"/>
        <u val="none"/>
        <vertAlign val="baseline"/>
        <sz val="10"/>
        <color auto="1"/>
        <name val="Calibri"/>
        <scheme val="minor"/>
      </font>
      <fill>
        <patternFill patternType="solid">
          <fgColor indexed="64"/>
          <bgColor rgb="FF6AC488"/>
        </patternFill>
      </fill>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dxf>
    <dxf>
      <border>
        <bottom style="thin">
          <color indexed="64"/>
        </bottom>
      </border>
    </dxf>
    <dxf>
      <font>
        <b/>
        <strike val="0"/>
        <outline val="0"/>
        <shadow val="0"/>
        <u val="none"/>
        <vertAlign val="baseline"/>
        <sz val="10"/>
        <color theme="1"/>
        <name val="Calibri"/>
        <scheme val="minor"/>
      </font>
      <fill>
        <patternFill patternType="solid">
          <fgColor indexed="64"/>
          <bgColor rgb="FF6AC488"/>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AC4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245745</xdr:colOff>
      <xdr:row>3</xdr:row>
      <xdr:rowOff>1904</xdr:rowOff>
    </xdr:from>
    <xdr:to>
      <xdr:col>6</xdr:col>
      <xdr:colOff>0</xdr:colOff>
      <xdr:row>31</xdr:row>
      <xdr:rowOff>44450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245745" y="611504"/>
          <a:ext cx="7996555" cy="519874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b="1">
              <a:latin typeface="+mn-lt"/>
            </a:rPr>
            <a:t>La</a:t>
          </a:r>
          <a:r>
            <a:rPr lang="es-CL" sz="1000" b="1" baseline="0">
              <a:latin typeface="+mn-lt"/>
            </a:rPr>
            <a:t> línea de Financiamiento "Bienes Públicos", </a:t>
          </a:r>
          <a:r>
            <a:rPr lang="es-CL" sz="1000" u="sng" baseline="0">
              <a:latin typeface="+mn-lt"/>
            </a:rPr>
            <a:t>establece en sus bases técnicas requisitos relacionados con el subsidio y su ejecución</a:t>
          </a:r>
          <a:r>
            <a:rPr lang="es-CL" sz="1000" baseline="0">
              <a:latin typeface="+mn-lt"/>
            </a:rPr>
            <a:t>. Cumplir con dichos requisitos es de absoluta responsabilidad del postulante, y lo que se presenta a continuación en un recordatorio de </a:t>
          </a:r>
          <a:r>
            <a:rPr lang="es-CL" sz="1000" u="sng" baseline="0">
              <a:latin typeface="+mn-lt"/>
            </a:rPr>
            <a:t>algunos aspectos </a:t>
          </a:r>
          <a:r>
            <a:rPr lang="es-CL" sz="1000" baseline="0">
              <a:latin typeface="+mn-lt"/>
            </a:rPr>
            <a:t>que deben considerarse al momento de formular su presupuesto. </a:t>
          </a:r>
        </a:p>
        <a:p>
          <a:endParaRPr lang="es-CL" sz="1000" baseline="0">
            <a:latin typeface="+mn-lt"/>
          </a:endParaRPr>
        </a:p>
        <a:p>
          <a:r>
            <a:rPr lang="es-CL" sz="1000" b="1" baseline="0">
              <a:latin typeface="+mn-lt"/>
            </a:rPr>
            <a:t>Respecto del Subisio:</a:t>
          </a:r>
        </a:p>
        <a:p>
          <a:pPr marL="171450" indent="-171450">
            <a:buFont typeface="Courier New" panose="02070309020205020404" pitchFamily="49" charset="0"/>
            <a:buChar char="o"/>
          </a:pPr>
          <a:r>
            <a:rPr lang="es-CL" sz="1000" baseline="0">
              <a:latin typeface="+mn-lt"/>
            </a:rPr>
            <a:t>El subsidio máximo a asignar por Corfo/CDPR es de $150.000.000 (ciento cinco millones de pesos). En caso de sobrepasar estos montos el proyecto será declarado </a:t>
          </a:r>
          <a:r>
            <a:rPr lang="es-CL" sz="1000" b="1" baseline="0">
              <a:latin typeface="+mn-lt"/>
            </a:rPr>
            <a:t>NO PERTINENTE</a:t>
          </a:r>
          <a:r>
            <a:rPr lang="es-CL" sz="1000" baseline="0">
              <a:latin typeface="+mn-lt"/>
            </a:rPr>
            <a:t>.</a:t>
          </a:r>
        </a:p>
        <a:p>
          <a:pPr marL="171450" indent="-171450">
            <a:buFont typeface="Courier New" panose="02070309020205020404" pitchFamily="49" charset="0"/>
            <a:buChar char="o"/>
          </a:pPr>
          <a:r>
            <a:rPr lang="es-CL" sz="1000" baseline="0">
              <a:latin typeface="+mn-lt"/>
            </a:rPr>
            <a:t>El porcentaje de cofinanciamiento del subsidio es de un maximo de 85%. </a:t>
          </a:r>
        </a:p>
        <a:p>
          <a:pPr marL="171450" indent="-171450">
            <a:buFont typeface="Courier New" panose="02070309020205020404" pitchFamily="49" charset="0"/>
            <a:buChar char="o"/>
          </a:pPr>
          <a:r>
            <a:rPr lang="es-CL" sz="1000" baseline="0">
              <a:latin typeface="+mn-lt"/>
            </a:rPr>
            <a:t>Los participantes del proyecto (excepto beneficiarios atendidos), deberá(n) aportar el cofinanciamiento restante, mediante aportes pecuniarios y/o no pecuniarios. Si el monto de subsidio solicitado a Corfo sobrepasa el porcentaje correspondiente- definido en Bases Técnicas - el proyecto será declarado </a:t>
          </a:r>
          <a:r>
            <a:rPr lang="es-CL" sz="1000" b="1" baseline="0">
              <a:latin typeface="+mn-lt"/>
            </a:rPr>
            <a:t>NO PERTINENTE</a:t>
          </a:r>
          <a:r>
            <a:rPr lang="es-CL" sz="1000" baseline="0">
              <a:latin typeface="+mn-lt"/>
            </a:rPr>
            <a:t>.</a:t>
          </a:r>
        </a:p>
        <a:p>
          <a:pPr marL="171450" indent="-171450">
            <a:buFont typeface="Courier New" panose="02070309020205020404" pitchFamily="49" charset="0"/>
            <a:buChar char="o"/>
          </a:pPr>
          <a:endParaRPr lang="es-CL" sz="1000" baseline="0">
            <a:latin typeface="+mn-lt"/>
          </a:endParaRPr>
        </a:p>
        <a:p>
          <a:pPr marL="0" indent="0">
            <a:buFontTx/>
            <a:buNone/>
          </a:pPr>
          <a:r>
            <a:rPr lang="es-CL" sz="1000" b="1" baseline="0">
              <a:latin typeface="+mn-lt"/>
            </a:rPr>
            <a:t>Respecto del Aporte de los Participantes:</a:t>
          </a:r>
        </a:p>
        <a:p>
          <a:pPr marL="171450" indent="-171450">
            <a:buFont typeface="Courier New" panose="02070309020205020404" pitchFamily="49" charset="0"/>
            <a:buChar char="o"/>
          </a:pPr>
          <a:r>
            <a:rPr lang="es-CL" sz="1000" b="0" baseline="0">
              <a:latin typeface="+mn-lt"/>
            </a:rPr>
            <a:t>El aporte de los participantes está relacionado directamente con el porcentaje de cofinanciamiento de Corfo, debiendo cumplir con los mínimos establecidos en las bases.</a:t>
          </a:r>
        </a:p>
        <a:p>
          <a:pPr marL="171450" indent="-171450">
            <a:buFont typeface="Courier New" panose="02070309020205020404" pitchFamily="49" charset="0"/>
            <a:buChar char="o"/>
          </a:pPr>
          <a:r>
            <a:rPr lang="es-CL" sz="1000" b="0" baseline="0">
              <a:latin typeface="+mn-lt"/>
            </a:rPr>
            <a:t>De no cumplirse con el porcentaje de aportes de participantes y su nivel de aporte pecuniario, el proyecto será declarado </a:t>
          </a:r>
          <a:r>
            <a:rPr lang="es-CL" sz="1000" b="1" baseline="0">
              <a:latin typeface="+mn-lt"/>
            </a:rPr>
            <a:t>NO PERTINENTE</a:t>
          </a:r>
          <a:r>
            <a:rPr lang="es-CL" sz="1000" b="0" baseline="0">
              <a:latin typeface="+mn-lt"/>
            </a:rPr>
            <a:t>.</a:t>
          </a:r>
        </a:p>
        <a:p>
          <a:pPr marL="171450" indent="-171450">
            <a:buFont typeface="Courier New" panose="02070309020205020404" pitchFamily="49" charset="0"/>
            <a:buChar char="o"/>
          </a:pPr>
          <a:endParaRPr lang="es-CL" sz="1000" b="0" baseline="0">
            <a:latin typeface="+mn-lt"/>
          </a:endParaRPr>
        </a:p>
        <a:p>
          <a:pPr marL="0" indent="0">
            <a:buFontTx/>
            <a:buNone/>
          </a:pPr>
          <a:r>
            <a:rPr lang="es-CL" sz="1000" b="1" baseline="0">
              <a:solidFill>
                <a:schemeClr val="dk1"/>
              </a:solidFill>
              <a:latin typeface="+mn-lt"/>
              <a:ea typeface="+mn-ea"/>
              <a:cs typeface="+mn-cs"/>
            </a:rPr>
            <a:t>Respecto de las cuentas y gastos máximos a financiar:</a:t>
          </a:r>
        </a:p>
        <a:p>
          <a:pPr marL="171450" indent="-171450">
            <a:buFont typeface="Courier New" panose="02070309020205020404" pitchFamily="49" charset="0"/>
            <a:buChar char="o"/>
          </a:pPr>
          <a:r>
            <a:rPr lang="es-CL" sz="1000" b="0" baseline="0">
              <a:solidFill>
                <a:schemeClr val="dk1"/>
              </a:solidFill>
              <a:latin typeface="+mn-lt"/>
              <a:ea typeface="+mn-ea"/>
              <a:cs typeface="+mn-cs"/>
            </a:rPr>
            <a:t>Sólo se podrá destinar como máximo hasta un 40,00% del subsidio de Corfo a financiar personal preexistente.</a:t>
          </a:r>
        </a:p>
        <a:p>
          <a:pPr marL="171450" indent="-171450">
            <a:buFont typeface="Courier New" panose="02070309020205020404" pitchFamily="49" charset="0"/>
            <a:buChar char="o"/>
          </a:pPr>
          <a:r>
            <a:rPr lang="es-CL" sz="1000" b="0" baseline="0">
              <a:solidFill>
                <a:schemeClr val="dk1"/>
              </a:solidFill>
              <a:latin typeface="+mn-lt"/>
              <a:ea typeface="+mn-ea"/>
              <a:cs typeface="+mn-cs"/>
            </a:rPr>
            <a:t>Sólo se podrá destinar como máximo hasta un 30,00% del subsidio de Corfo a la cuenta Gastos de Inversión.</a:t>
          </a:r>
        </a:p>
        <a:p>
          <a:pPr marL="171450" indent="-171450">
            <a:buFont typeface="Courier New" panose="02070309020205020404" pitchFamily="49" charset="0"/>
            <a:buChar char="o"/>
          </a:pPr>
          <a:r>
            <a:rPr lang="es-CL" sz="1000" b="0" baseline="0">
              <a:solidFill>
                <a:schemeClr val="dk1"/>
              </a:solidFill>
              <a:latin typeface="+mn-lt"/>
              <a:ea typeface="+mn-ea"/>
              <a:cs typeface="+mn-cs"/>
            </a:rPr>
            <a:t>Sólo se podrá destinar como máximo hasta un 15,00% del subsidio de Corfo a la cuenta Gastos de Administración, siempre que no supere los 2 millones de pesos.</a:t>
          </a:r>
        </a:p>
        <a:p>
          <a:pPr marL="171450" indent="-171450">
            <a:buFont typeface="Courier New" panose="02070309020205020404" pitchFamily="49" charset="0"/>
            <a:buChar char="o"/>
          </a:pPr>
          <a:r>
            <a:rPr lang="es-CL" sz="1000" b="0" baseline="0">
              <a:solidFill>
                <a:schemeClr val="dk1"/>
              </a:solidFill>
              <a:latin typeface="+mn-lt"/>
              <a:ea typeface="+mn-ea"/>
              <a:cs typeface="+mn-cs"/>
            </a:rPr>
            <a:t>No se financiarán con recursos del subsidio, los gastos asociados a actividades de la entidad que participe en calidad de mandante.</a:t>
          </a:r>
        </a:p>
        <a:p>
          <a:pPr marL="171450" indent="-171450">
            <a:buFont typeface="Courier New" panose="02070309020205020404" pitchFamily="49" charset="0"/>
            <a:buChar char="o"/>
          </a:pPr>
          <a:endParaRPr lang="es-CL" sz="1000" b="0" baseline="0">
            <a:solidFill>
              <a:schemeClr val="dk1"/>
            </a:solidFill>
            <a:latin typeface="+mn-lt"/>
            <a:ea typeface="+mn-ea"/>
            <a:cs typeface="+mn-cs"/>
          </a:endParaRPr>
        </a:p>
        <a:p>
          <a:pPr marL="0" indent="0">
            <a:buFontTx/>
            <a:buNone/>
          </a:pPr>
          <a:r>
            <a:rPr lang="es-CL" sz="1000" b="1" baseline="0">
              <a:solidFill>
                <a:schemeClr val="dk1"/>
              </a:solidFill>
              <a:latin typeface="+mn-lt"/>
              <a:ea typeface="+mn-ea"/>
              <a:cs typeface="+mn-cs"/>
            </a:rPr>
            <a:t>El incumplimiento de uno o más aspectos mencionados anteriormente determinará la NO PERTINENCIA del proyecto postulado.</a:t>
          </a:r>
        </a:p>
        <a:p>
          <a:pPr marL="0" indent="0">
            <a:buFontTx/>
            <a:buNone/>
          </a:pPr>
          <a:endParaRPr lang="es-CL" sz="1000" b="1" baseline="0">
            <a:solidFill>
              <a:schemeClr val="dk1"/>
            </a:solidFill>
            <a:latin typeface="+mn-lt"/>
            <a:ea typeface="+mn-ea"/>
            <a:cs typeface="+mn-cs"/>
          </a:endParaRPr>
        </a:p>
        <a:p>
          <a:pPr marL="0" indent="0">
            <a:buFontTx/>
            <a:buNone/>
          </a:pPr>
          <a:r>
            <a:rPr lang="es-CL" sz="1000" b="1" baseline="0">
              <a:solidFill>
                <a:schemeClr val="dk1"/>
              </a:solidFill>
              <a:latin typeface="+mn-lt"/>
              <a:ea typeface="+mn-ea"/>
              <a:cs typeface="+mn-cs"/>
            </a:rPr>
            <a:t>Respecto de los plazos:</a:t>
          </a:r>
        </a:p>
        <a:p>
          <a:pPr marL="171450" indent="-171450">
            <a:buFont typeface="Courier New" panose="02070309020205020404" pitchFamily="49" charset="0"/>
            <a:buChar char="o"/>
          </a:pPr>
          <a:r>
            <a:rPr lang="es-CL" sz="1000" b="0" baseline="0">
              <a:solidFill>
                <a:schemeClr val="dk1"/>
              </a:solidFill>
              <a:latin typeface="+mn-lt"/>
              <a:ea typeface="+mn-ea"/>
              <a:cs typeface="+mn-cs"/>
            </a:rPr>
            <a:t>La duración de la Etapa 1 "Desarrollo" no podrá superar los 12 meses. </a:t>
          </a:r>
        </a:p>
        <a:p>
          <a:pPr marL="171450" indent="-171450">
            <a:buFont typeface="Courier New" panose="02070309020205020404" pitchFamily="49" charset="0"/>
            <a:buChar char="o"/>
          </a:pPr>
          <a:r>
            <a:rPr lang="es-CL" sz="1000" b="0" baseline="0">
              <a:solidFill>
                <a:schemeClr val="dk1"/>
              </a:solidFill>
              <a:latin typeface="+mn-lt"/>
              <a:ea typeface="+mn-ea"/>
              <a:cs typeface="+mn-cs"/>
            </a:rPr>
            <a:t>La duración de lad Etapas 2 "Transferencia e implementación"(6 meses) y 3 "Difusión"(6 meses) no podrán superar los 12 meses en conjunto.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1435100</xdr:colOff>
      <xdr:row>34</xdr:row>
      <xdr:rowOff>165100</xdr:rowOff>
    </xdr:to>
    <xdr:sp macro="" textlink="">
      <xdr:nvSpPr>
        <xdr:cNvPr id="2" name="AutoShape 2">
          <a:extLst>
            <a:ext uri="{FF2B5EF4-FFF2-40B4-BE49-F238E27FC236}">
              <a16:creationId xmlns:a16="http://schemas.microsoft.com/office/drawing/2014/main" id="{00000000-0008-0000-0700-000002000000}"/>
            </a:ext>
          </a:extLst>
        </xdr:cNvPr>
        <xdr:cNvSpPr>
          <a:spLocks noChangeArrowheads="1"/>
        </xdr:cNvSpPr>
      </xdr:nvSpPr>
      <xdr:spPr bwMode="auto">
        <a:xfrm>
          <a:off x="0" y="0"/>
          <a:ext cx="635635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1657350</xdr:colOff>
      <xdr:row>34</xdr:row>
      <xdr:rowOff>66675</xdr:rowOff>
    </xdr:to>
    <xdr:sp macro="" textlink="">
      <xdr:nvSpPr>
        <xdr:cNvPr id="3" name="AutoShape 2">
          <a:extLst>
            <a:ext uri="{FF2B5EF4-FFF2-40B4-BE49-F238E27FC236}">
              <a16:creationId xmlns:a16="http://schemas.microsoft.com/office/drawing/2014/main" id="{00000000-0008-0000-0700-000003000000}"/>
            </a:ext>
          </a:extLst>
        </xdr:cNvPr>
        <xdr:cNvSpPr>
          <a:spLocks noChangeArrowheads="1"/>
        </xdr:cNvSpPr>
      </xdr:nvSpPr>
      <xdr:spPr bwMode="auto">
        <a:xfrm>
          <a:off x="0" y="0"/>
          <a:ext cx="6578600" cy="6251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1657350</xdr:colOff>
      <xdr:row>34</xdr:row>
      <xdr:rowOff>66675</xdr:rowOff>
    </xdr:to>
    <xdr:sp macro="" textlink="">
      <xdr:nvSpPr>
        <xdr:cNvPr id="4" name="AutoShape 2">
          <a:extLst>
            <a:ext uri="{FF2B5EF4-FFF2-40B4-BE49-F238E27FC236}">
              <a16:creationId xmlns:a16="http://schemas.microsoft.com/office/drawing/2014/main" id="{00000000-0008-0000-0700-000004000000}"/>
            </a:ext>
          </a:extLst>
        </xdr:cNvPr>
        <xdr:cNvSpPr>
          <a:spLocks noChangeArrowheads="1"/>
        </xdr:cNvSpPr>
      </xdr:nvSpPr>
      <xdr:spPr bwMode="auto">
        <a:xfrm>
          <a:off x="0" y="0"/>
          <a:ext cx="6578600" cy="6251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1657350</xdr:colOff>
      <xdr:row>34</xdr:row>
      <xdr:rowOff>66675</xdr:rowOff>
    </xdr:to>
    <xdr:sp macro="" textlink="">
      <xdr:nvSpPr>
        <xdr:cNvPr id="5" name="AutoShape 2">
          <a:extLst>
            <a:ext uri="{FF2B5EF4-FFF2-40B4-BE49-F238E27FC236}">
              <a16:creationId xmlns:a16="http://schemas.microsoft.com/office/drawing/2014/main" id="{00000000-0008-0000-0700-000005000000}"/>
            </a:ext>
          </a:extLst>
        </xdr:cNvPr>
        <xdr:cNvSpPr>
          <a:spLocks noChangeArrowheads="1"/>
        </xdr:cNvSpPr>
      </xdr:nvSpPr>
      <xdr:spPr bwMode="auto">
        <a:xfrm>
          <a:off x="0" y="0"/>
          <a:ext cx="6578600" cy="6251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1435100</xdr:colOff>
      <xdr:row>34</xdr:row>
      <xdr:rowOff>171450</xdr:rowOff>
    </xdr:to>
    <xdr:sp macro="" textlink="">
      <xdr:nvSpPr>
        <xdr:cNvPr id="6" name="AutoShape 2">
          <a:extLst>
            <a:ext uri="{FF2B5EF4-FFF2-40B4-BE49-F238E27FC236}">
              <a16:creationId xmlns:a16="http://schemas.microsoft.com/office/drawing/2014/main" id="{00000000-0008-0000-0700-000006000000}"/>
            </a:ext>
          </a:extLst>
        </xdr:cNvPr>
        <xdr:cNvSpPr>
          <a:spLocks noChangeArrowheads="1"/>
        </xdr:cNvSpPr>
      </xdr:nvSpPr>
      <xdr:spPr bwMode="auto">
        <a:xfrm>
          <a:off x="0" y="0"/>
          <a:ext cx="6356350" cy="6356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1435100</xdr:colOff>
      <xdr:row>34</xdr:row>
      <xdr:rowOff>171450</xdr:rowOff>
    </xdr:to>
    <xdr:sp macro="" textlink="">
      <xdr:nvSpPr>
        <xdr:cNvPr id="7" name="AutoShape 2">
          <a:extLst>
            <a:ext uri="{FF2B5EF4-FFF2-40B4-BE49-F238E27FC236}">
              <a16:creationId xmlns:a16="http://schemas.microsoft.com/office/drawing/2014/main" id="{00000000-0008-0000-0700-000007000000}"/>
            </a:ext>
          </a:extLst>
        </xdr:cNvPr>
        <xdr:cNvSpPr>
          <a:spLocks noChangeArrowheads="1"/>
        </xdr:cNvSpPr>
      </xdr:nvSpPr>
      <xdr:spPr bwMode="auto">
        <a:xfrm>
          <a:off x="0" y="0"/>
          <a:ext cx="6356350" cy="6356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1435100</xdr:colOff>
      <xdr:row>34</xdr:row>
      <xdr:rowOff>171450</xdr:rowOff>
    </xdr:to>
    <xdr:sp macro="" textlink="">
      <xdr:nvSpPr>
        <xdr:cNvPr id="8" name="AutoShape 2">
          <a:extLst>
            <a:ext uri="{FF2B5EF4-FFF2-40B4-BE49-F238E27FC236}">
              <a16:creationId xmlns:a16="http://schemas.microsoft.com/office/drawing/2014/main" id="{00000000-0008-0000-0700-000008000000}"/>
            </a:ext>
          </a:extLst>
        </xdr:cNvPr>
        <xdr:cNvSpPr>
          <a:spLocks noChangeArrowheads="1"/>
        </xdr:cNvSpPr>
      </xdr:nvSpPr>
      <xdr:spPr bwMode="auto">
        <a:xfrm>
          <a:off x="0" y="0"/>
          <a:ext cx="6356350" cy="6356350"/>
        </a:xfrm>
        <a:custGeom>
          <a:avLst/>
          <a:gdLst/>
          <a:ahLst/>
          <a:cxnLst/>
          <a:rect l="0" t="0" r="0" b="0"/>
          <a:pathLst/>
        </a:custGeom>
        <a:solidFill>
          <a:srgbClr val="FFFFFF"/>
        </a:solidFill>
        <a:ln w="9525">
          <a:solidFill>
            <a:srgbClr val="000000"/>
          </a:solidFill>
          <a:round/>
          <a:headEnd/>
          <a:tailEnd/>
        </a:ln>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RHH_E1" displayName="RRHH_E1" ref="B5:U15" totalsRowCount="1" headerRowDxfId="471" dataDxfId="469" totalsRowDxfId="467" headerRowBorderDxfId="470" tableBorderDxfId="468" totalsRowBorderDxfId="466">
  <autoFilter ref="B5:U14" xr:uid="{00000000-0009-0000-0100-000001000000}"/>
  <tableColumns count="20">
    <tableColumn id="1" xr3:uid="{00000000-0010-0000-0000-000001000000}" name="Nombre y Apellido" totalsRowLabel="Total" dataDxfId="465" totalsRowDxfId="464"/>
    <tableColumn id="2" xr3:uid="{00000000-0010-0000-0000-000002000000}" name="Título o grado académico" dataDxfId="463" totalsRowDxfId="462"/>
    <tableColumn id="3" xr3:uid="{00000000-0010-0000-0000-000003000000}" name="Especificación del Cargo" dataDxfId="461" totalsRowDxfId="460"/>
    <tableColumn id="4" xr3:uid="{00000000-0010-0000-0000-000004000000}" name="¿Es preexistente? Complete Si o No" dataDxfId="459" totalsRowDxfId="458"/>
    <tableColumn id="5" xr3:uid="{00000000-0010-0000-0000-000005000000}" name="Justificación TÉCNICA de su participación en el proyecto" dataDxfId="457" totalsRowDxfId="456"/>
    <tableColumn id="6" xr3:uid="{00000000-0010-0000-0000-000006000000}" name="Área de especialidad y/o experiencia" dataDxfId="455" totalsRowDxfId="454"/>
    <tableColumn id="7" xr3:uid="{00000000-0010-0000-0000-000007000000}" name="Tiempo Nº HH /Mes (*)" dataDxfId="453" totalsRowDxfId="452"/>
    <tableColumn id="8" xr3:uid="{00000000-0010-0000-0000-000008000000}" name="N° Meses" dataDxfId="451" totalsRowDxfId="450"/>
    <tableColumn id="9" xr3:uid="{00000000-0010-0000-0000-000009000000}" name="Tiempo Nº Total HH (*)" dataDxfId="449" totalsRowDxfId="448">
      <calculatedColumnFormula>+RRHH_E1[[#This Row],[Tiempo Nº HH /Mes (*)]]*RRHH_E1[[#This Row],[N° Meses]]</calculatedColumnFormula>
    </tableColumn>
    <tableColumn id="10" xr3:uid="{00000000-0010-0000-0000-00000A000000}" name="Costo unitario ($)/HH" dataDxfId="447" totalsRowDxfId="446">
      <calculatedColumnFormula>2000000/180</calculatedColumnFormula>
    </tableColumn>
    <tableColumn id="11" xr3:uid="{00000000-0010-0000-0000-00000B000000}" name="Aporte Corfo $" totalsRowFunction="sum" dataDxfId="445" totalsRowDxfId="444" dataCellStyle="Moneda [0]">
      <calculatedColumnFormula>+RRHH_E1[[#This Row],[Costo unitario ($)/HH]]*RRHH_E1[[#This Row],[Tiempo Nº Total HH (*)]]</calculatedColumnFormula>
    </tableColumn>
    <tableColumn id="14" xr3:uid="{00000000-0010-0000-0000-00000E000000}" name="Aporte Beneficiario $ (Pecuniario)" totalsRowFunction="sum" dataDxfId="443" totalsRowDxfId="442" dataCellStyle="Moneda [0]"/>
    <tableColumn id="15" xr3:uid="{00000000-0010-0000-0000-00000F000000}" name="Aporte Beneficiario $ (Valorado)" totalsRowFunction="custom" dataDxfId="441" totalsRowDxfId="440" dataCellStyle="Moneda [0]">
      <calculatedColumnFormula>+RRHH_E1[[#This Row],[Costo unitario ($)/HH]]*RRHH_E1[[#This Row],[Tiempo Nº Total HH (*)]]</calculatedColumnFormula>
      <totalsRowFormula>SUM(RRHH_E1[Aporte Beneficiario $ (Valorado)])</totalsRowFormula>
    </tableColumn>
    <tableColumn id="12" xr3:uid="{00000000-0010-0000-0000-00000C000000}" name="Aporte Mandante $ (Pecuniario)" totalsRowFunction="custom" dataDxfId="439" totalsRowDxfId="438" dataCellStyle="Moneda [0]">
      <totalsRowFormula>SUM(RRHH_E1[Aporte Mandante $ (Pecuniario)])</totalsRowFormula>
    </tableColumn>
    <tableColumn id="13" xr3:uid="{00000000-0010-0000-0000-00000D000000}" name="Aporte Mandante $ (Valorado)" totalsRowFunction="custom" dataDxfId="437" totalsRowDxfId="436" dataCellStyle="Moneda [0]">
      <totalsRowFormula>SUM(RRHH_E1[Aporte Mandante $ (Valorado)])</totalsRowFormula>
    </tableColumn>
    <tableColumn id="16" xr3:uid="{00000000-0010-0000-0000-000010000000}" name="Aporte Coejecutor $ (Pecuniario)" totalsRowFunction="custom" dataDxfId="435" totalsRowDxfId="434" dataCellStyle="Moneda [0]">
      <totalsRowFormula>SUM(RRHH_E1[Aporte Coejecutor $ (Pecuniario)])</totalsRowFormula>
    </tableColumn>
    <tableColumn id="17" xr3:uid="{00000000-0010-0000-0000-000011000000}" name="Aporte Coejecutor $ (Valorado)" totalsRowFunction="custom" dataDxfId="433" totalsRowDxfId="432" dataCellStyle="Moneda [0]">
      <totalsRowFormula>SUM(RRHH_E1[Aporte Coejecutor $ (Valorado)])</totalsRowFormula>
    </tableColumn>
    <tableColumn id="18" xr3:uid="{00000000-0010-0000-0000-000012000000}" name="Aporte Entidad Internacional $ (Pecuniario)" totalsRowFunction="custom" dataDxfId="431" totalsRowDxfId="430" dataCellStyle="Moneda [0]">
      <totalsRowFormula>SUM(RRHH_E1[Aporte Entidad Internacional $ (Pecuniario)])</totalsRowFormula>
    </tableColumn>
    <tableColumn id="19" xr3:uid="{00000000-0010-0000-0000-000013000000}" name="Aporte Entidad Internacional $ (Valorado)" totalsRowFunction="custom" dataDxfId="429" totalsRowDxfId="428" dataCellStyle="Moneda [0]">
      <totalsRowFormula>SUM(RRHH_E1[Aporte Entidad Internacional $ (Valorado)])</totalsRowFormula>
    </tableColumn>
    <tableColumn id="20" xr3:uid="{00000000-0010-0000-0000-000014000000}" name="TOTAL" totalsRowFunction="custom" dataDxfId="427" totalsRowDxfId="426" dataCellStyle="Moneda [0]">
      <calculatedColumnFormula>+SUM(RRHH_E1[[#This Row],[Aporte Corfo $]:[Aporte Entidad Internacional $ (Valorado)]])</calculatedColumnFormula>
      <totalsRowFormula>SUM(RRHH_E1[TOTAL])</totalsRow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INV_E1" displayName="INV_E1" ref="B5:O17" totalsRowCount="1" headerRowDxfId="123" totalsRowDxfId="120" headerRowBorderDxfId="122" tableBorderDxfId="121">
  <autoFilter ref="B5:O16" xr:uid="{00000000-0009-0000-0100-000008000000}"/>
  <tableColumns count="14">
    <tableColumn id="1" xr3:uid="{00000000-0010-0000-0900-000001000000}" name="Descripción del Bien (Ítem)" totalsRowLabel="Total" dataDxfId="119" totalsRowDxfId="118"/>
    <tableColumn id="2" xr3:uid="{00000000-0010-0000-0900-000002000000}" name="Cantidad" dataDxfId="117" totalsRowDxfId="116"/>
    <tableColumn id="3" xr3:uid="{00000000-0010-0000-0900-000003000000}" name="Costo Unitario ($)" dataDxfId="115" totalsRowDxfId="114" dataCellStyle="Moneda"/>
    <tableColumn id="4" xr3:uid="{00000000-0010-0000-0900-000004000000}" name="Justificación TÉCNICA del gasto" dataDxfId="113" totalsRowDxfId="112"/>
    <tableColumn id="5" xr3:uid="{00000000-0010-0000-0900-000005000000}" name="Aporte Corfo $" totalsRowFunction="sum" dataDxfId="111" totalsRowDxfId="110" dataCellStyle="Moneda [0]"/>
    <tableColumn id="7" xr3:uid="{00000000-0010-0000-0900-000007000000}" name="Aporte Beneficiario $ (Pecuniario)" totalsRowFunction="sum" dataDxfId="109" totalsRowDxfId="108" dataCellStyle="Moneda [0]"/>
    <tableColumn id="8" xr3:uid="{00000000-0010-0000-0900-000008000000}" name="Aporte Beneficiario $ (Valorado)" totalsRowFunction="sum" dataDxfId="107" totalsRowDxfId="106" dataCellStyle="Moneda [0]"/>
    <tableColumn id="6" xr3:uid="{00000000-0010-0000-0900-000006000000}" name="Aporte Mandante $ (Pecuniario)" totalsRowFunction="custom" dataDxfId="105" totalsRowDxfId="104" dataCellStyle="Moneda [0]">
      <totalsRowFormula>SUM(INV_E1[Aporte Mandante $ (Pecuniario)])</totalsRowFormula>
    </tableColumn>
    <tableColumn id="9" xr3:uid="{00000000-0010-0000-0900-000009000000}" name="Aporte Mandante $ (Valorado)" totalsRowFunction="custom" dataDxfId="103" totalsRowDxfId="102" dataCellStyle="Moneda [0]">
      <totalsRowFormula>SUM(INV_E1[Aporte Mandante $ (Valorado)])</totalsRowFormula>
    </tableColumn>
    <tableColumn id="10" xr3:uid="{00000000-0010-0000-0900-00000A000000}" name="Aporte Coejecutor $ (Pecuniario)" totalsRowFunction="custom" dataDxfId="101" totalsRowDxfId="100" dataCellStyle="Moneda [0]">
      <totalsRowFormula>SUM(INV_E1[Aporte Coejecutor $ (Pecuniario)])</totalsRowFormula>
    </tableColumn>
    <tableColumn id="11" xr3:uid="{00000000-0010-0000-0900-00000B000000}" name="Aporte Coejecutor $ (Valorado)" totalsRowFunction="custom" dataDxfId="99" totalsRowDxfId="98" dataCellStyle="Moneda [0]">
      <totalsRowFormula>SUM(INV_E1[Aporte Coejecutor $ (Valorado)])</totalsRowFormula>
    </tableColumn>
    <tableColumn id="12" xr3:uid="{00000000-0010-0000-0900-00000C000000}" name="Aporte Entidad Internacional $ (Pecuniario)" totalsRowFunction="custom" dataDxfId="97" totalsRowDxfId="96" dataCellStyle="Moneda [0]">
      <totalsRowFormula>SUM(INV_E1[Aporte Entidad Internacional $ (Pecuniario)])</totalsRowFormula>
    </tableColumn>
    <tableColumn id="13" xr3:uid="{00000000-0010-0000-0900-00000D000000}" name="Aporte Entidad Internacional $ (Valorado)" totalsRowFunction="custom" dataDxfId="95" totalsRowDxfId="94" dataCellStyle="Moneda [0]">
      <totalsRowFormula>SUM(INV_E1[Aporte Entidad Internacional $ (Valorado)])</totalsRowFormula>
    </tableColumn>
    <tableColumn id="14" xr3:uid="{00000000-0010-0000-0900-00000E000000}" name="TOTAL" totalsRowFunction="custom" dataDxfId="93" totalsRowDxfId="92" dataCellStyle="Moneda [0]">
      <calculatedColumnFormula>+SUM(INV_E1[[#This Row],[Aporte Corfo $]:[Aporte Entidad Internacional $ (Valorado)]])</calculatedColumnFormula>
      <totalsRowFormula>SUM(INV_E1[TOTAL])</totalsRow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A000000}" name="INV_E2" displayName="INV_E2" ref="B20:O32" totalsRowCount="1" headerRowDxfId="91" totalsRowDxfId="88" headerRowBorderDxfId="90" tableBorderDxfId="89">
  <autoFilter ref="B20:O31" xr:uid="{00000000-0009-0000-0100-000011000000}"/>
  <tableColumns count="14">
    <tableColumn id="1" xr3:uid="{00000000-0010-0000-0A00-000001000000}" name="Descripción del Bien (Ítem)" totalsRowLabel="Total" dataDxfId="87" totalsRowDxfId="86"/>
    <tableColumn id="2" xr3:uid="{00000000-0010-0000-0A00-000002000000}" name="Cantidad" dataDxfId="85" totalsRowDxfId="84"/>
    <tableColumn id="3" xr3:uid="{00000000-0010-0000-0A00-000003000000}" name="Costo Unitario ($)" dataDxfId="83" totalsRowDxfId="82" dataCellStyle="Moneda"/>
    <tableColumn id="4" xr3:uid="{00000000-0010-0000-0A00-000004000000}" name="Justificación TÉCNICA del gasto" dataDxfId="81" totalsRowDxfId="80"/>
    <tableColumn id="5" xr3:uid="{00000000-0010-0000-0A00-000005000000}" name="Aporte Corfo $" totalsRowFunction="sum" dataDxfId="79" totalsRowDxfId="78" dataCellStyle="Moneda [0]"/>
    <tableColumn id="7" xr3:uid="{00000000-0010-0000-0A00-000007000000}" name="Aporte Beneficiario $ (Pecuniario)" totalsRowFunction="sum" dataDxfId="77" totalsRowDxfId="76" dataCellStyle="Moneda [0]"/>
    <tableColumn id="8" xr3:uid="{00000000-0010-0000-0A00-000008000000}" name="Aporte Beneficiario $ (Valorado)" totalsRowFunction="sum" dataDxfId="75" totalsRowDxfId="74" dataCellStyle="Moneda [0]"/>
    <tableColumn id="6" xr3:uid="{00000000-0010-0000-0A00-000006000000}" name="Aporte Mandante $ (Pecuniario)" totalsRowFunction="custom" dataDxfId="73" totalsRowDxfId="72" dataCellStyle="Moneda [0]">
      <totalsRowFormula>SUM(INV_E2[Aporte Mandante $ (Pecuniario)])</totalsRowFormula>
    </tableColumn>
    <tableColumn id="9" xr3:uid="{00000000-0010-0000-0A00-000009000000}" name="Aporte Mandante $ (Valorado)" totalsRowFunction="custom" dataDxfId="71" totalsRowDxfId="70" dataCellStyle="Moneda [0]">
      <totalsRowFormula>SUM(INV_E2[Aporte Mandante $ (Valorado)])</totalsRowFormula>
    </tableColumn>
    <tableColumn id="10" xr3:uid="{00000000-0010-0000-0A00-00000A000000}" name="Aporte Coejecutor $ (Pecuniario)" totalsRowFunction="custom" dataDxfId="69" totalsRowDxfId="68" dataCellStyle="Moneda [0]">
      <totalsRowFormula>SUM(INV_E2[Aporte Coejecutor $ (Pecuniario)])</totalsRowFormula>
    </tableColumn>
    <tableColumn id="11" xr3:uid="{00000000-0010-0000-0A00-00000B000000}" name="Aporte Coejecutor $ (Valorado)" totalsRowFunction="custom" dataDxfId="67" totalsRowDxfId="66" dataCellStyle="Moneda [0]">
      <totalsRowFormula>SUM(INV_E2[Aporte Coejecutor $ (Valorado)])</totalsRowFormula>
    </tableColumn>
    <tableColumn id="12" xr3:uid="{00000000-0010-0000-0A00-00000C000000}" name="Aporte Entidad Internacional $ (Pecuniario)" totalsRowFunction="custom" dataDxfId="65" totalsRowDxfId="64" dataCellStyle="Moneda [0]">
      <totalsRowFormula>SUM(INV_E2[Aporte Entidad Internacional $ (Pecuniario)])</totalsRowFormula>
    </tableColumn>
    <tableColumn id="13" xr3:uid="{00000000-0010-0000-0A00-00000D000000}" name="Aporte Entidad Internacional $ (Valorado)" totalsRowFunction="custom" dataDxfId="63" totalsRowDxfId="62" dataCellStyle="Moneda [0]">
      <totalsRowFormula>SUM(INV_E2[Aporte Entidad Internacional $ (Valorado)])</totalsRowFormula>
    </tableColumn>
    <tableColumn id="14" xr3:uid="{00000000-0010-0000-0A00-00000E000000}" name="TOTAL" totalsRowFunction="custom" dataDxfId="61" totalsRowDxfId="60" dataCellStyle="Moneda [0]">
      <calculatedColumnFormula>+SUM(INV_E2[[#This Row],[Aporte Corfo $]:[Aporte Entidad Internacional $ (Valorado)]])</calculatedColumnFormula>
      <totalsRowFormula>SUM(INV_E2[TOTAL])</totalsRow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B000000}" name="INV_E3" displayName="INV_E3" ref="B35:O47" totalsRowCount="1" headerRowDxfId="59" totalsRowDxfId="56" headerRowBorderDxfId="58" tableBorderDxfId="57">
  <autoFilter ref="B35:O46" xr:uid="{00000000-0009-0000-0100-000012000000}"/>
  <tableColumns count="14">
    <tableColumn id="1" xr3:uid="{00000000-0010-0000-0B00-000001000000}" name="Descripción del Bien (Ítem)" totalsRowLabel="Total" dataDxfId="55" totalsRowDxfId="54"/>
    <tableColumn id="2" xr3:uid="{00000000-0010-0000-0B00-000002000000}" name="Cantidad" dataDxfId="53" totalsRowDxfId="52"/>
    <tableColumn id="3" xr3:uid="{00000000-0010-0000-0B00-000003000000}" name="Costo Unitario ($)" dataDxfId="51" totalsRowDxfId="50" dataCellStyle="Moneda"/>
    <tableColumn id="4" xr3:uid="{00000000-0010-0000-0B00-000004000000}" name="Justificación TÉCNICA del gasto" dataDxfId="49" totalsRowDxfId="48"/>
    <tableColumn id="5" xr3:uid="{00000000-0010-0000-0B00-000005000000}" name="Aporte Corfo $" totalsRowFunction="sum" dataDxfId="47" totalsRowDxfId="46" dataCellStyle="Moneda [0]"/>
    <tableColumn id="7" xr3:uid="{00000000-0010-0000-0B00-000007000000}" name="Aporte Beneficiario $ (Pecuniario)" totalsRowFunction="sum" dataDxfId="45" totalsRowDxfId="44" dataCellStyle="Moneda [0]"/>
    <tableColumn id="8" xr3:uid="{00000000-0010-0000-0B00-000008000000}" name="Aporte Beneficiario $ (Valorado)" totalsRowFunction="sum" dataDxfId="43" totalsRowDxfId="42" dataCellStyle="Moneda [0]"/>
    <tableColumn id="6" xr3:uid="{00000000-0010-0000-0B00-000006000000}" name="Aporte Mandante $ (Pecuniario)" totalsRowFunction="custom" dataDxfId="41" totalsRowDxfId="40" dataCellStyle="Moneda [0]">
      <totalsRowFormula>SUM(INV_E3[Aporte Mandante $ (Pecuniario)])</totalsRowFormula>
    </tableColumn>
    <tableColumn id="9" xr3:uid="{00000000-0010-0000-0B00-000009000000}" name="Aporte Mandante $ (Valorado)" totalsRowFunction="custom" dataDxfId="39" totalsRowDxfId="38" dataCellStyle="Moneda [0]">
      <totalsRowFormula>SUM(INV_E3[Aporte Mandante $ (Valorado)])</totalsRowFormula>
    </tableColumn>
    <tableColumn id="10" xr3:uid="{00000000-0010-0000-0B00-00000A000000}" name="Aporte Coejecutor $ (Pecuniario)" totalsRowFunction="custom" dataDxfId="37" totalsRowDxfId="36" dataCellStyle="Moneda [0]">
      <totalsRowFormula>SUM(INV_E3[Aporte Coejecutor $ (Pecuniario)])</totalsRowFormula>
    </tableColumn>
    <tableColumn id="11" xr3:uid="{00000000-0010-0000-0B00-00000B000000}" name="Aporte Coejecutor $ (Valorado)" totalsRowFunction="custom" dataDxfId="35" totalsRowDxfId="34" dataCellStyle="Moneda [0]">
      <totalsRowFormula>SUM(INV_E3[Aporte Coejecutor $ (Valorado)])</totalsRowFormula>
    </tableColumn>
    <tableColumn id="12" xr3:uid="{00000000-0010-0000-0B00-00000C000000}" name="Aporte Entidad Internacional $ (Pecuniario)" totalsRowFunction="custom" dataDxfId="33" totalsRowDxfId="32" dataCellStyle="Moneda [0]">
      <totalsRowFormula>SUM(INV_E3[Aporte Entidad Internacional $ (Pecuniario)])</totalsRowFormula>
    </tableColumn>
    <tableColumn id="13" xr3:uid="{00000000-0010-0000-0B00-00000D000000}" name="Aporte Entidad Internacional $ (Valorado)" totalsRowFunction="custom" dataDxfId="31" totalsRowDxfId="30" dataCellStyle="Moneda [0]">
      <totalsRowFormula>SUM(INV_E3[Aporte Entidad Internacional $ (Valorado)])</totalsRowFormula>
    </tableColumn>
    <tableColumn id="14" xr3:uid="{00000000-0010-0000-0B00-00000E000000}" name="TOTAL" totalsRowFunction="custom" dataDxfId="29" totalsRowDxfId="28" dataCellStyle="Moneda [0]">
      <calculatedColumnFormula>+SUM(INV_E3[[#This Row],[Aporte Corfo $]:[Aporte Entidad Internacional $ (Valorado)]])</calculatedColumnFormula>
      <totalsRowFormula>SUM(INV_E3[TOTAL])</totalsRowFormula>
    </tableColumn>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ACTIVIDADES" displayName="ACTIVIDADES" ref="C9:M18" totalsRowCount="1" headerRowDxfId="27" dataDxfId="25" totalsRowDxfId="23" headerRowBorderDxfId="26" tableBorderDxfId="24" totalsRowBorderDxfId="22">
  <autoFilter ref="C9:M17" xr:uid="{00000000-0009-0000-0100-000006000000}"/>
  <tableColumns count="11">
    <tableColumn id="1" xr3:uid="{00000000-0010-0000-0C00-000001000000}" name="Nombre Actividad" dataDxfId="21" totalsRowDxfId="20"/>
    <tableColumn id="4" xr3:uid="{00000000-0010-0000-0C00-000004000000}" name="Etapa " dataDxfId="19" totalsRowDxfId="18"/>
    <tableColumn id="2" xr3:uid="{00000000-0010-0000-0C00-000002000000}" name="Descripción de la Actividad" dataDxfId="17" totalsRowDxfId="16"/>
    <tableColumn id="3" xr3:uid="{00000000-0010-0000-0C00-000003000000}" name="Justificación de la actividad _x000a_(¿en qué consiste y por qué es necesaria en el proyecto ?)" dataDxfId="15" totalsRowDxfId="14"/>
    <tableColumn id="6" xr3:uid="{00000000-0010-0000-0C00-000006000000}" name="¿Quién Realiza esta actividad? (Beneficiario/Mandante/coejecutor, indicar cuál)" dataDxfId="13" totalsRowDxfId="12"/>
    <tableColumn id="5" xr3:uid="{00000000-0010-0000-0C00-000005000000}" name="RESULTADOS ESPERADOS (Generación de insumos relevantes para la productividad, tales como, anteproyectos de normas, normas y estándares,  protocolos y manuales, metodologías y sistemas de gestión, entre otros)." dataDxfId="11" totalsRowDxfId="10"/>
    <tableColumn id="8" xr3:uid="{00000000-0010-0000-0C00-000008000000}" name="Mes de Inicio" dataDxfId="9" totalsRowDxfId="8"/>
    <tableColumn id="9" xr3:uid="{00000000-0010-0000-0C00-000009000000}" name="Mes de Término" dataDxfId="7" totalsRowDxfId="6">
      <calculatedColumnFormula>+ACTIVIDADES[[#This Row],[Mes de Inicio]]</calculatedColumnFormula>
    </tableColumn>
    <tableColumn id="10" xr3:uid="{00000000-0010-0000-0C00-00000A000000}" name="(1) Aporte Corfo ($)" totalsRowFunction="sum" dataDxfId="5" totalsRowDxfId="4"/>
    <tableColumn id="14" xr3:uid="{00000000-0010-0000-0C00-00000E000000}" name="(2) Aporte Participantes _x000a_(Beneficiario + Mandante + Coejecutor + Entidades)_x000a_(Valorado+Pecuniario)" totalsRowFunction="sum" dataDxfId="3" totalsRowDxfId="2"/>
    <tableColumn id="15" xr3:uid="{00000000-0010-0000-0C00-00000F000000}" name="Costo de la Actividad" totalsRowFunction="custom" dataDxfId="1" totalsRowDxfId="0">
      <calculatedColumnFormula>+ACTIVIDADES[[#This Row],[(2) Aporte Participantes 
(Beneficiario + Mandante + Coejecutor + Entidades)
(Valorado+Pecuniario)]]+ACTIVIDADES[[#This Row],[(1) Aporte Corfo ($)]]</calculatedColumnFormula>
      <totalsRowFormula>SUM(ACTIVIDADES[Costo de la Actividad])</totalsRow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1000000}" name="RRHH_E2" displayName="RRHH_E2" ref="B18:U28" totalsRowCount="1" headerRowDxfId="425" dataDxfId="423" totalsRowDxfId="421" headerRowBorderDxfId="424" tableBorderDxfId="422" totalsRowBorderDxfId="420">
  <autoFilter ref="B18:U27" xr:uid="{00000000-0009-0000-0100-000015000000}"/>
  <tableColumns count="20">
    <tableColumn id="1" xr3:uid="{00000000-0010-0000-0100-000001000000}" name="Nombre y Apellido" totalsRowLabel="Total" dataDxfId="419" totalsRowDxfId="418"/>
    <tableColumn id="2" xr3:uid="{00000000-0010-0000-0100-000002000000}" name="Título o grado académico" dataDxfId="417" totalsRowDxfId="416"/>
    <tableColumn id="3" xr3:uid="{00000000-0010-0000-0100-000003000000}" name="Especificación del Cargo" dataDxfId="415" totalsRowDxfId="414"/>
    <tableColumn id="4" xr3:uid="{00000000-0010-0000-0100-000004000000}" name="¿Es preexistente? Complete Si o No" dataDxfId="413" totalsRowDxfId="412"/>
    <tableColumn id="5" xr3:uid="{00000000-0010-0000-0100-000005000000}" name="Justificación TÉCNICA de su participación en el proyecto" dataDxfId="411" totalsRowDxfId="410"/>
    <tableColumn id="6" xr3:uid="{00000000-0010-0000-0100-000006000000}" name="Área de especialidad y/o experiencia" dataDxfId="409" totalsRowDxfId="408"/>
    <tableColumn id="7" xr3:uid="{00000000-0010-0000-0100-000007000000}" name="Tiempo Nº HH /Mes (*)" dataDxfId="407" totalsRowDxfId="406"/>
    <tableColumn id="8" xr3:uid="{00000000-0010-0000-0100-000008000000}" name="N° Meses" dataDxfId="405" totalsRowDxfId="404"/>
    <tableColumn id="9" xr3:uid="{00000000-0010-0000-0100-000009000000}" name="Tiempo Nº Total HH (*)" dataDxfId="403" totalsRowDxfId="402">
      <calculatedColumnFormula>+RRHH_E2[[#This Row],[Tiempo Nº HH /Mes (*)]]*RRHH_E2[[#This Row],[N° Meses]]</calculatedColumnFormula>
    </tableColumn>
    <tableColumn id="10" xr3:uid="{00000000-0010-0000-0100-00000A000000}" name="Costo unitario ($)/HH" dataDxfId="401" totalsRowDxfId="400">
      <calculatedColumnFormula>2000000/180</calculatedColumnFormula>
    </tableColumn>
    <tableColumn id="11" xr3:uid="{00000000-0010-0000-0100-00000B000000}" name="Aporte Corfo $" totalsRowFunction="sum" dataDxfId="399" totalsRowDxfId="398" dataCellStyle="Moneda [0]">
      <calculatedColumnFormula>+RRHH_E2[[#This Row],[Costo unitario ($)/HH]]*RRHH_E2[[#This Row],[Tiempo Nº Total HH (*)]]</calculatedColumnFormula>
    </tableColumn>
    <tableColumn id="14" xr3:uid="{00000000-0010-0000-0100-00000E000000}" name="Aporte Beneficiario $ (Pecuniario)" totalsRowFunction="sum" dataDxfId="397" totalsRowDxfId="396" dataCellStyle="Moneda [0]"/>
    <tableColumn id="15" xr3:uid="{00000000-0010-0000-0100-00000F000000}" name="Aporte Beneficiario $ (Valorado)" totalsRowFunction="sum" dataDxfId="395" totalsRowDxfId="394" dataCellStyle="Moneda [0]"/>
    <tableColumn id="12" xr3:uid="{00000000-0010-0000-0100-00000C000000}" name="Aporte Mandante $ (Pecuniario)" totalsRowFunction="sum" dataDxfId="393" totalsRowDxfId="392" dataCellStyle="Moneda [0]"/>
    <tableColumn id="13" xr3:uid="{00000000-0010-0000-0100-00000D000000}" name="Aporte Mandante $ (Valorado)" totalsRowFunction="sum" dataDxfId="391" totalsRowDxfId="390" dataCellStyle="Moneda [0]"/>
    <tableColumn id="16" xr3:uid="{00000000-0010-0000-0100-000010000000}" name="Aporte Coejecutor $ (Pecuniario)" totalsRowFunction="sum" dataDxfId="389" totalsRowDxfId="388" dataCellStyle="Moneda [0]"/>
    <tableColumn id="17" xr3:uid="{00000000-0010-0000-0100-000011000000}" name="Aporte Coejecutor $ (Valorado)" totalsRowFunction="sum" dataDxfId="387" totalsRowDxfId="386" dataCellStyle="Moneda [0]"/>
    <tableColumn id="18" xr3:uid="{00000000-0010-0000-0100-000012000000}" name="Aporte Entidad Internacional $ (Pecuniario)" totalsRowFunction="sum" dataDxfId="385" totalsRowDxfId="384" dataCellStyle="Moneda [0]"/>
    <tableColumn id="19" xr3:uid="{00000000-0010-0000-0100-000013000000}" name="Aporte Entidad Internacional $ (Valorado)" totalsRowFunction="sum" dataDxfId="383" totalsRowDxfId="382" dataCellStyle="Moneda [0]"/>
    <tableColumn id="20" xr3:uid="{00000000-0010-0000-0100-000014000000}" name="TOTAL" totalsRowFunction="sum" dataDxfId="381" totalsRowDxfId="380" dataCellStyle="Moneda [0]">
      <calculatedColumnFormula>+SUM(RRHH_E2[[#This Row],[Aporte Corfo $]:[Aporte Entidad Internacional $ (Valorado)]])</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2000000}" name="RRHH_E3" displayName="RRHH_E3" ref="B31:U41" totalsRowCount="1" headerRowDxfId="379" dataDxfId="377" totalsRowDxfId="375" headerRowBorderDxfId="378" tableBorderDxfId="376" totalsRowBorderDxfId="374">
  <autoFilter ref="B31:U40" xr:uid="{00000000-0009-0000-0100-000016000000}"/>
  <tableColumns count="20">
    <tableColumn id="1" xr3:uid="{00000000-0010-0000-0200-000001000000}" name="Nombre y Apellido" totalsRowLabel="Total" dataDxfId="373" totalsRowDxfId="372"/>
    <tableColumn id="2" xr3:uid="{00000000-0010-0000-0200-000002000000}" name="Título o grado académico" dataDxfId="371" totalsRowDxfId="370"/>
    <tableColumn id="3" xr3:uid="{00000000-0010-0000-0200-000003000000}" name="Especificación del Cargo" dataDxfId="369" totalsRowDxfId="368"/>
    <tableColumn id="4" xr3:uid="{00000000-0010-0000-0200-000004000000}" name="¿Es preexistente? Complete Si o No" dataDxfId="367" totalsRowDxfId="366"/>
    <tableColumn id="5" xr3:uid="{00000000-0010-0000-0200-000005000000}" name="Justificación TÉCNICA de su participación en el proyecto" dataDxfId="365" totalsRowDxfId="364"/>
    <tableColumn id="6" xr3:uid="{00000000-0010-0000-0200-000006000000}" name="Área de especialidad y/o experiencia" dataDxfId="363" totalsRowDxfId="362"/>
    <tableColumn id="7" xr3:uid="{00000000-0010-0000-0200-000007000000}" name="Tiempo Nº HH /Mes (*)" dataDxfId="361" totalsRowDxfId="360"/>
    <tableColumn id="8" xr3:uid="{00000000-0010-0000-0200-000008000000}" name="N° Meses" dataDxfId="359" totalsRowDxfId="358"/>
    <tableColumn id="9" xr3:uid="{00000000-0010-0000-0200-000009000000}" name="Tiempo Nº Total HH (*)" dataDxfId="357" totalsRowDxfId="356">
      <calculatedColumnFormula>+RRHH_E3[[#This Row],[Tiempo Nº HH /Mes (*)]]*RRHH_E3[[#This Row],[N° Meses]]</calculatedColumnFormula>
    </tableColumn>
    <tableColumn id="10" xr3:uid="{00000000-0010-0000-0200-00000A000000}" name="Costo unitario ($)/HH" dataDxfId="355" totalsRowDxfId="354">
      <calculatedColumnFormula>2000000/180</calculatedColumnFormula>
    </tableColumn>
    <tableColumn id="11" xr3:uid="{00000000-0010-0000-0200-00000B000000}" name="Aporte Corfo $" totalsRowFunction="sum" dataDxfId="353" totalsRowDxfId="352" dataCellStyle="Moneda [0]"/>
    <tableColumn id="14" xr3:uid="{00000000-0010-0000-0200-00000E000000}" name="Aporte Beneficiario $ (Pecuniario)" totalsRowFunction="sum" dataDxfId="351" totalsRowDxfId="350" dataCellStyle="Moneda [0]"/>
    <tableColumn id="15" xr3:uid="{00000000-0010-0000-0200-00000F000000}" name="Aporte Beneficiario $ (Valorado)" totalsRowFunction="sum" dataDxfId="349" totalsRowDxfId="348" dataCellStyle="Moneda [0]"/>
    <tableColumn id="12" xr3:uid="{00000000-0010-0000-0200-00000C000000}" name="Aporte Mandante $ (Pecuniario)" totalsRowFunction="sum" dataDxfId="347" totalsRowDxfId="346" dataCellStyle="Moneda [0]"/>
    <tableColumn id="13" xr3:uid="{00000000-0010-0000-0200-00000D000000}" name="Aporte Mandante $ (Valorado)" totalsRowFunction="sum" dataDxfId="345" totalsRowDxfId="344" dataCellStyle="Moneda [0]"/>
    <tableColumn id="16" xr3:uid="{00000000-0010-0000-0200-000010000000}" name="Aporte Coejecutor $ (Pecuniario)" totalsRowFunction="sum" dataDxfId="343" totalsRowDxfId="342" dataCellStyle="Moneda [0]"/>
    <tableColumn id="17" xr3:uid="{00000000-0010-0000-0200-000011000000}" name="Aporte Coejecutor $ (Valorado)" totalsRowFunction="sum" dataDxfId="341" totalsRowDxfId="340" dataCellStyle="Moneda [0]"/>
    <tableColumn id="18" xr3:uid="{00000000-0010-0000-0200-000012000000}" name="Aporte Entidad Internacional $ (Pecuniario)" totalsRowFunction="sum" dataDxfId="339" totalsRowDxfId="338" dataCellStyle="Moneda [0]"/>
    <tableColumn id="19" xr3:uid="{00000000-0010-0000-0200-000013000000}" name="Aporte Entidad Internacional $ (Valorado)" totalsRowFunction="sum" dataDxfId="337" totalsRowDxfId="336" dataCellStyle="Moneda [0]"/>
    <tableColumn id="20" xr3:uid="{00000000-0010-0000-0200-000014000000}" name="TOTAL" totalsRowFunction="sum" dataDxfId="335" totalsRowDxfId="334" dataCellStyle="Moneda [0]">
      <calculatedColumnFormula>+SUM(RRHH_E3[[#This Row],[Aporte Corfo $]:[Aporte Entidad Internacional $ (Valorado)]])</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OPER_E1" displayName="OPER_E1" ref="B5:R17" totalsRowCount="1" headerRowDxfId="333" dataDxfId="332" totalsRowDxfId="330" tableBorderDxfId="331">
  <autoFilter ref="B5:R16" xr:uid="{00000000-0009-0000-0100-000003000000}"/>
  <tableColumns count="17">
    <tableColumn id="1" xr3:uid="{00000000-0010-0000-0300-000001000000}" name="Ítem" totalsRowLabel="Total" dataDxfId="329" totalsRowDxfId="328"/>
    <tableColumn id="2" xr3:uid="{00000000-0010-0000-0300-000002000000}" name="Cantidad" dataDxfId="327" totalsRowDxfId="326"/>
    <tableColumn id="3" xr3:uid="{00000000-0010-0000-0300-000003000000}" name="Costo Unitario ($)" dataDxfId="325" totalsRowDxfId="324"/>
    <tableColumn id="4" xr3:uid="{00000000-0010-0000-0300-000004000000}" name="Justificación TÉCNICA del gasto" dataDxfId="323" totalsRowDxfId="322"/>
    <tableColumn id="12" xr3:uid="{00000000-0010-0000-0300-00000C000000}" name="Externalización (Sí/No)" dataDxfId="321" totalsRowDxfId="320"/>
    <tableColumn id="5" xr3:uid="{00000000-0010-0000-0300-000005000000}" name="Unidad de Medida_x000a_(ej: M3, M2;Ton;Litros, etc)" dataDxfId="319" totalsRowDxfId="318"/>
    <tableColumn id="6" xr3:uid="{00000000-0010-0000-0300-000006000000}" name="Justificación de la cantidad requerida" dataDxfId="317" totalsRowDxfId="316"/>
    <tableColumn id="7" xr3:uid="{00000000-0010-0000-0300-000007000000}" name="Aporte Corfo $" totalsRowFunction="sum" dataDxfId="315" totalsRowDxfId="314" dataCellStyle="Moneda [0]"/>
    <tableColumn id="10" xr3:uid="{00000000-0010-0000-0300-00000A000000}" name="Aporte Beneficiario $ (Pecuniario)" totalsRowFunction="sum" dataDxfId="313" totalsRowDxfId="312" dataCellStyle="Moneda [0]"/>
    <tableColumn id="11" xr3:uid="{00000000-0010-0000-0300-00000B000000}" name="Aporte Beneficiario $ (Valorado)" totalsRowFunction="custom" dataDxfId="311" totalsRowDxfId="310" dataCellStyle="Moneda [0]">
      <totalsRowFormula>SUM(OPER_E1[Aporte Beneficiario $ (Valorado)])</totalsRowFormula>
    </tableColumn>
    <tableColumn id="8" xr3:uid="{00000000-0010-0000-0300-000008000000}" name="Aporte Mandante $ (Pecuniario)" totalsRowFunction="custom" dataDxfId="309" totalsRowDxfId="308" dataCellStyle="Moneda [0]">
      <totalsRowFormula>SUM(OPER_E1[Aporte Mandante $ (Pecuniario)])</totalsRowFormula>
    </tableColumn>
    <tableColumn id="9" xr3:uid="{00000000-0010-0000-0300-000009000000}" name="Aporte Mandante $ (Valorado)" totalsRowFunction="custom" dataDxfId="307" totalsRowDxfId="306" dataCellStyle="Moneda [0]">
      <totalsRowFormula>SUM(OPER_E1[Aporte Mandante $ (Valorado)])</totalsRowFormula>
    </tableColumn>
    <tableColumn id="13" xr3:uid="{00000000-0010-0000-0300-00000D000000}" name="Aporte Coejecutor $ (Pecuniario)" totalsRowFunction="custom" dataDxfId="305" totalsRowDxfId="304" dataCellStyle="Moneda [0]">
      <totalsRowFormula>SUM(OPER_E1[Aporte Coejecutor $ (Pecuniario)])</totalsRowFormula>
    </tableColumn>
    <tableColumn id="14" xr3:uid="{00000000-0010-0000-0300-00000E000000}" name="Aporte Coejecutor $ (Valorado)" totalsRowFunction="custom" dataDxfId="303" totalsRowDxfId="302" dataCellStyle="Moneda [0]">
      <totalsRowFormula>SUM(OPER_E1[Aporte Coejecutor $ (Valorado)])</totalsRowFormula>
    </tableColumn>
    <tableColumn id="15" xr3:uid="{00000000-0010-0000-0300-00000F000000}" name="Aporte Entidad Internacional $ (Pecuniario)" totalsRowFunction="custom" dataDxfId="301" totalsRowDxfId="300" dataCellStyle="Moneda [0]">
      <totalsRowFormula>SUM(OPER_E1[Aporte Entidad Internacional $ (Pecuniario)])</totalsRowFormula>
    </tableColumn>
    <tableColumn id="16" xr3:uid="{00000000-0010-0000-0300-000010000000}" name="Aporte Entidad Internacional $ (Valorado)" totalsRowFunction="custom" dataDxfId="299" totalsRowDxfId="298" dataCellStyle="Moneda [0]">
      <totalsRowFormula>SUM(OPER_E1[Aporte Entidad Internacional $ (Valorado)])</totalsRowFormula>
    </tableColumn>
    <tableColumn id="17" xr3:uid="{00000000-0010-0000-0300-000011000000}" name="TOTAL" totalsRowFunction="custom" dataDxfId="297" totalsRowDxfId="296" dataCellStyle="Moneda [0]">
      <calculatedColumnFormula>+SUM(OPER_E1[[#This Row],[Aporte Corfo $]:[Aporte Entidad Internacional $ (Valorado)]])</calculatedColumnFormula>
      <totalsRowFormula>SUM(OPER_E1[TOTAL])</totalsRow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4000000}" name="OPER_E2" displayName="OPER_E2" ref="B20:R32" totalsRowCount="1" headerRowDxfId="295" dataDxfId="294" totalsRowDxfId="292" tableBorderDxfId="293">
  <autoFilter ref="B20:R31" xr:uid="{00000000-0009-0000-0100-000013000000}"/>
  <tableColumns count="17">
    <tableColumn id="1" xr3:uid="{00000000-0010-0000-0400-000001000000}" name="Ítem" totalsRowLabel="Total" dataDxfId="291" totalsRowDxfId="290"/>
    <tableColumn id="2" xr3:uid="{00000000-0010-0000-0400-000002000000}" name="Cantidad" dataDxfId="289" totalsRowDxfId="288"/>
    <tableColumn id="3" xr3:uid="{00000000-0010-0000-0400-000003000000}" name="Costo Unitario ($)" dataDxfId="287" totalsRowDxfId="286"/>
    <tableColumn id="4" xr3:uid="{00000000-0010-0000-0400-000004000000}" name="Justificación TÉCNICA del gasto" dataDxfId="285" totalsRowDxfId="284"/>
    <tableColumn id="12" xr3:uid="{00000000-0010-0000-0400-00000C000000}" name="Externalización (Sí/No)" dataDxfId="283" totalsRowDxfId="282"/>
    <tableColumn id="5" xr3:uid="{00000000-0010-0000-0400-000005000000}" name="Unidad de Medida_x000a_(ej: M3, M2;Ton;Litros, etc)" dataDxfId="281" totalsRowDxfId="280"/>
    <tableColumn id="6" xr3:uid="{00000000-0010-0000-0400-000006000000}" name="Justificación de la cantidad requerida" dataDxfId="279" totalsRowDxfId="278"/>
    <tableColumn id="7" xr3:uid="{00000000-0010-0000-0400-000007000000}" name="Aporte Corfo $" totalsRowFunction="sum" dataDxfId="277" totalsRowDxfId="276" dataCellStyle="Moneda [0]"/>
    <tableColumn id="10" xr3:uid="{00000000-0010-0000-0400-00000A000000}" name="Aporte Beneficiario $ (Pecuniario)" totalsRowFunction="sum" dataDxfId="275" totalsRowDxfId="274" dataCellStyle="Moneda [0]"/>
    <tableColumn id="11" xr3:uid="{00000000-0010-0000-0400-00000B000000}" name="Aporte Beneficiario $ (Valorado)" totalsRowFunction="sum" dataDxfId="273" totalsRowDxfId="272" dataCellStyle="Moneda [0]"/>
    <tableColumn id="8" xr3:uid="{00000000-0010-0000-0400-000008000000}" name="Aporte Mandante $ (Pecuniario)" totalsRowFunction="custom" dataDxfId="271" totalsRowDxfId="270" dataCellStyle="Moneda [0]">
      <totalsRowFormula>SUM(OPER_E2[Aporte Mandante $ (Pecuniario)])</totalsRowFormula>
    </tableColumn>
    <tableColumn id="9" xr3:uid="{00000000-0010-0000-0400-000009000000}" name="Aporte Mandante $ (Valorado)" totalsRowFunction="custom" dataDxfId="269" totalsRowDxfId="268" dataCellStyle="Moneda [0]">
      <totalsRowFormula>SUM(OPER_E2[Aporte Mandante $ (Valorado)])</totalsRowFormula>
    </tableColumn>
    <tableColumn id="13" xr3:uid="{00000000-0010-0000-0400-00000D000000}" name="Aporte Coejecutor $ (Pecuniario)" totalsRowFunction="custom" dataDxfId="267" totalsRowDxfId="266" dataCellStyle="Moneda [0]">
      <totalsRowFormula>SUM(OPER_E2[Aporte Coejecutor $ (Pecuniario)])</totalsRowFormula>
    </tableColumn>
    <tableColumn id="14" xr3:uid="{00000000-0010-0000-0400-00000E000000}" name="Aporte Coejecutor $ (Valorado)" totalsRowFunction="custom" dataDxfId="265" totalsRowDxfId="264" dataCellStyle="Moneda [0]">
      <totalsRowFormula>SUM(OPER_E2[Aporte Coejecutor $ (Valorado)])</totalsRowFormula>
    </tableColumn>
    <tableColumn id="15" xr3:uid="{00000000-0010-0000-0400-00000F000000}" name="Aporte Entidad Internacional $ (Pecuniario)" totalsRowFunction="custom" dataDxfId="263" totalsRowDxfId="262" dataCellStyle="Moneda [0]">
      <totalsRowFormula>SUM(OPER_E2[Aporte Entidad Internacional $ (Pecuniario)])</totalsRowFormula>
    </tableColumn>
    <tableColumn id="16" xr3:uid="{00000000-0010-0000-0400-000010000000}" name="Aporte Entidad Internacional $ (Valorado)" totalsRowFunction="custom" dataDxfId="261" totalsRowDxfId="260" dataCellStyle="Moneda [0]">
      <totalsRowFormula>SUM(OPER_E2[Aporte Entidad Internacional $ (Valorado)])</totalsRowFormula>
    </tableColumn>
    <tableColumn id="17" xr3:uid="{00000000-0010-0000-0400-000011000000}" name="TOTAL" totalsRowFunction="custom" dataDxfId="259" totalsRowDxfId="258" dataCellStyle="Moneda [0]">
      <calculatedColumnFormula>+SUM(OPER_E2[[#This Row],[Aporte Corfo $]:[Aporte Entidad Internacional $ (Valorado)]])</calculatedColumnFormula>
      <totalsRowFormula>SUM(OPER_E2[TOTAL])</totalsRow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5000000}" name="OPER_E3" displayName="OPER_E3" ref="B35:R47" totalsRowCount="1" headerRowDxfId="257" dataDxfId="256" totalsRowDxfId="254" tableBorderDxfId="255">
  <autoFilter ref="B35:R46" xr:uid="{00000000-0009-0000-0100-000014000000}"/>
  <tableColumns count="17">
    <tableColumn id="1" xr3:uid="{00000000-0010-0000-0500-000001000000}" name="Ítem" totalsRowLabel="Total" dataDxfId="253" totalsRowDxfId="252"/>
    <tableColumn id="2" xr3:uid="{00000000-0010-0000-0500-000002000000}" name="Cantidad" dataDxfId="251" totalsRowDxfId="250"/>
    <tableColumn id="3" xr3:uid="{00000000-0010-0000-0500-000003000000}" name="Costo Unitario ($)" dataDxfId="249" totalsRowDxfId="248"/>
    <tableColumn id="4" xr3:uid="{00000000-0010-0000-0500-000004000000}" name="Justificación TÉCNICA del gasto" dataDxfId="247" totalsRowDxfId="246"/>
    <tableColumn id="12" xr3:uid="{00000000-0010-0000-0500-00000C000000}" name="Externalización (Sí/No)" dataDxfId="245" totalsRowDxfId="244"/>
    <tableColumn id="5" xr3:uid="{00000000-0010-0000-0500-000005000000}" name="Unidad de Medida_x000a_(ej: M3, M2;Ton;Litros, etc)" dataDxfId="243" totalsRowDxfId="242"/>
    <tableColumn id="6" xr3:uid="{00000000-0010-0000-0500-000006000000}" name="Justificación de la cantidad requerida" dataDxfId="241" totalsRowDxfId="240"/>
    <tableColumn id="7" xr3:uid="{00000000-0010-0000-0500-000007000000}" name="Aporte Corfo $" totalsRowFunction="sum" dataDxfId="239" totalsRowDxfId="238" dataCellStyle="Moneda [0]"/>
    <tableColumn id="10" xr3:uid="{00000000-0010-0000-0500-00000A000000}" name="Aporte Beneficiario $ (Pecuniario)" totalsRowFunction="sum" dataDxfId="237" totalsRowDxfId="236" dataCellStyle="Moneda [0]"/>
    <tableColumn id="11" xr3:uid="{00000000-0010-0000-0500-00000B000000}" name="Aporte Beneficiario $ (Valorado)" totalsRowFunction="custom" dataDxfId="235" totalsRowDxfId="234" dataCellStyle="Moneda [0]">
      <totalsRowFormula>SUM(OPER_E3[Aporte Beneficiario $ (Valorado)])</totalsRowFormula>
    </tableColumn>
    <tableColumn id="8" xr3:uid="{00000000-0010-0000-0500-000008000000}" name="Aporte Mandante $ (Pecuniario)" totalsRowFunction="custom" dataDxfId="233" totalsRowDxfId="232" dataCellStyle="Moneda [0]">
      <totalsRowFormula>SUM(OPER_E3[Aporte Mandante $ (Pecuniario)])</totalsRowFormula>
    </tableColumn>
    <tableColumn id="9" xr3:uid="{00000000-0010-0000-0500-000009000000}" name="Aporte Mandante $ (Valorado)" totalsRowFunction="custom" dataDxfId="231" totalsRowDxfId="230" dataCellStyle="Moneda [0]">
      <totalsRowFormula>SUM(OPER_E3[Aporte Mandante $ (Valorado)])</totalsRowFormula>
    </tableColumn>
    <tableColumn id="13" xr3:uid="{00000000-0010-0000-0500-00000D000000}" name="Aporte Coejecutor $ (Pecuniario)" totalsRowFunction="custom" dataDxfId="229" totalsRowDxfId="228" dataCellStyle="Moneda [0]">
      <totalsRowFormula>SUM(OPER_E3[Aporte Coejecutor $ (Pecuniario)])</totalsRowFormula>
    </tableColumn>
    <tableColumn id="14" xr3:uid="{00000000-0010-0000-0500-00000E000000}" name="Aporte Coejecutor $ (Valorado)" totalsRowFunction="custom" dataDxfId="227" totalsRowDxfId="226" dataCellStyle="Moneda [0]">
      <totalsRowFormula>SUM(OPER_E3[Aporte Coejecutor $ (Valorado)])</totalsRowFormula>
    </tableColumn>
    <tableColumn id="15" xr3:uid="{00000000-0010-0000-0500-00000F000000}" name="Aporte Entidad Internacional $ (Pecuniario)" totalsRowFunction="custom" dataDxfId="225" totalsRowDxfId="224" dataCellStyle="Moneda [0]">
      <totalsRowFormula>SUM(OPER_E3[Aporte Entidad Internacional $ (Pecuniario)])</totalsRowFormula>
    </tableColumn>
    <tableColumn id="16" xr3:uid="{00000000-0010-0000-0500-000010000000}" name="Aporte Entidad Internacional $ (Valorado)" totalsRowFunction="custom" dataDxfId="223" totalsRowDxfId="222" dataCellStyle="Moneda [0]">
      <totalsRowFormula>SUM(OPER_E3[Aporte Entidad Internacional $ (Valorado)])</totalsRowFormula>
    </tableColumn>
    <tableColumn id="17" xr3:uid="{00000000-0010-0000-0500-000011000000}" name="TOTAL" totalsRowFunction="custom" dataDxfId="221" totalsRowDxfId="220" dataCellStyle="Moneda [0]">
      <calculatedColumnFormula>+SUM(OPER_E3[[#This Row],[Aporte Corfo $]:[Aporte Entidad Internacional $ (Valorado)]])</calculatedColumnFormula>
      <totalsRowFormula>SUM(OPER_E3[TOTAL])</totalsRow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ADMIN_E1" displayName="ADMIN_E1" ref="B5:N17" totalsRowCount="1" headerRowDxfId="219" dataDxfId="217" totalsRowDxfId="215" headerRowBorderDxfId="218" tableBorderDxfId="216" totalsRowBorderDxfId="214">
  <autoFilter ref="B5:N16" xr:uid="{00000000-0009-0000-0100-000005000000}"/>
  <tableColumns count="13">
    <tableColumn id="1" xr3:uid="{00000000-0010-0000-0600-000001000000}" name="Ítem" totalsRowLabel="Total" dataDxfId="213" totalsRowDxfId="212"/>
    <tableColumn id="2" xr3:uid="{00000000-0010-0000-0600-000002000000}" name="Cantidad" dataDxfId="211" totalsRowDxfId="210"/>
    <tableColumn id="3" xr3:uid="{00000000-0010-0000-0600-000003000000}" name="Costo Unitario ($)" dataDxfId="209" totalsRowDxfId="208"/>
    <tableColumn id="4" xr3:uid="{00000000-0010-0000-0600-000004000000}" name="Aporte Corfo $" totalsRowFunction="sum" dataDxfId="207" totalsRowDxfId="206" dataCellStyle="Moneda [0]" totalsRowCellStyle="Moneda [0]"/>
    <tableColumn id="7" xr3:uid="{00000000-0010-0000-0600-000007000000}" name="Aporte Beneficiario $ (Pecuniario)" totalsRowFunction="sum" dataDxfId="205" totalsRowDxfId="204" dataCellStyle="Moneda [0]" totalsRowCellStyle="Moneda [0]"/>
    <tableColumn id="8" xr3:uid="{00000000-0010-0000-0600-000008000000}" name="Aporte Beneficiario $ (Valorado)" totalsRowFunction="sum" dataDxfId="203" totalsRowDxfId="202" dataCellStyle="Moneda [0]" totalsRowCellStyle="Moneda [0]"/>
    <tableColumn id="5" xr3:uid="{00000000-0010-0000-0600-000005000000}" name="Aporte Mandante $ (Pecuniario)" totalsRowFunction="custom" dataDxfId="201" totalsRowDxfId="200" dataCellStyle="Moneda [0]" totalsRowCellStyle="Moneda [0]">
      <totalsRowFormula>SUM(ADMIN_E1[Aporte Mandante $ (Pecuniario)])</totalsRowFormula>
    </tableColumn>
    <tableColumn id="6" xr3:uid="{00000000-0010-0000-0600-000006000000}" name="Aporte Mandante $ (Valorado)" totalsRowFunction="custom" dataDxfId="199" totalsRowDxfId="198" dataCellStyle="Moneda [0]" totalsRowCellStyle="Moneda [0]">
      <totalsRowFormula>SUM(ADMIN_E1[Aporte Mandante $ (Valorado)])</totalsRowFormula>
    </tableColumn>
    <tableColumn id="9" xr3:uid="{00000000-0010-0000-0600-000009000000}" name="Aporte Coejecutor $ (Pecuniario)" totalsRowFunction="custom" dataDxfId="197" totalsRowDxfId="196" dataCellStyle="Moneda [0]" totalsRowCellStyle="Moneda [0]">
      <totalsRowFormula>SUM(ADMIN_E1[Aporte Coejecutor $ (Pecuniario)])</totalsRowFormula>
    </tableColumn>
    <tableColumn id="10" xr3:uid="{00000000-0010-0000-0600-00000A000000}" name="Aporte Coejecutor $ (Valorado)" totalsRowFunction="custom" dataDxfId="195" totalsRowDxfId="194" dataCellStyle="Moneda [0]" totalsRowCellStyle="Moneda [0]">
      <totalsRowFormula>SUM(ADMIN_E1[Aporte Coejecutor $ (Valorado)])</totalsRowFormula>
    </tableColumn>
    <tableColumn id="11" xr3:uid="{00000000-0010-0000-0600-00000B000000}" name="Aporte Entidad Internacional $ (Pecuniario)" totalsRowFunction="custom" dataDxfId="193" totalsRowDxfId="192" dataCellStyle="Moneda [0]" totalsRowCellStyle="Moneda [0]">
      <totalsRowFormula>SUM(ADMIN_E1[Aporte Entidad Internacional $ (Pecuniario)])</totalsRowFormula>
    </tableColumn>
    <tableColumn id="12" xr3:uid="{00000000-0010-0000-0600-00000C000000}" name="Aporte Entidad Internacional $ (Valorado)" totalsRowFunction="custom" dataDxfId="191" totalsRowDxfId="190" dataCellStyle="Moneda [0]" totalsRowCellStyle="Moneda [0]">
      <totalsRowFormula>SUM(ADMIN_E1[Aporte Entidad Internacional $ (Valorado)])</totalsRowFormula>
    </tableColumn>
    <tableColumn id="13" xr3:uid="{00000000-0010-0000-0600-00000D000000}" name="TOTAL" totalsRowFunction="custom" dataDxfId="189" totalsRowDxfId="188" dataCellStyle="Moneda [0]" totalsRowCellStyle="Moneda [0]">
      <calculatedColumnFormula>+SUM(ADMIN_E1[[#This Row],[Aporte Corfo $]:[Aporte Entidad Internacional $ (Valorado)]])</calculatedColumnFormula>
      <totalsRowFormula>SUM(ADMIN_E1[TOTAL])</totalsRow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ADMIN_E2" displayName="ADMIN_E2" ref="B20:N32" totalsRowCount="1" headerRowDxfId="187" dataDxfId="185" totalsRowDxfId="183" headerRowBorderDxfId="186" tableBorderDxfId="184" totalsRowBorderDxfId="182">
  <autoFilter ref="B20:N31" xr:uid="{00000000-0009-0000-0100-00000F000000}"/>
  <tableColumns count="13">
    <tableColumn id="1" xr3:uid="{00000000-0010-0000-0700-000001000000}" name="Ítem" totalsRowLabel="Total" dataDxfId="181" totalsRowDxfId="180"/>
    <tableColumn id="2" xr3:uid="{00000000-0010-0000-0700-000002000000}" name="Cantidad" dataDxfId="179" totalsRowDxfId="178"/>
    <tableColumn id="3" xr3:uid="{00000000-0010-0000-0700-000003000000}" name="Costo Unitario ($)" dataDxfId="177" totalsRowDxfId="176"/>
    <tableColumn id="4" xr3:uid="{00000000-0010-0000-0700-000004000000}" name="Aporte Corfo $" totalsRowFunction="sum" dataDxfId="175" totalsRowDxfId="174" dataCellStyle="Moneda [0]"/>
    <tableColumn id="7" xr3:uid="{00000000-0010-0000-0700-000007000000}" name="Aporte Beneficiario $ (Pecuniario)" totalsRowFunction="sum" dataDxfId="173" totalsRowDxfId="172" dataCellStyle="Moneda [0]"/>
    <tableColumn id="8" xr3:uid="{00000000-0010-0000-0700-000008000000}" name="Aporte Beneficiario $ (Valorado)" totalsRowFunction="sum" dataDxfId="171" totalsRowDxfId="170" dataCellStyle="Moneda [0]"/>
    <tableColumn id="5" xr3:uid="{00000000-0010-0000-0700-000005000000}" name="Aporte Mandante $ (Pecuniario)" totalsRowFunction="custom" dataDxfId="169" totalsRowDxfId="168" dataCellStyle="Moneda [0]">
      <totalsRowFormula>SUM(ADMIN_E2[Aporte Mandante $ (Pecuniario)])</totalsRowFormula>
    </tableColumn>
    <tableColumn id="6" xr3:uid="{00000000-0010-0000-0700-000006000000}" name="Aporte Mandante $ (Valorado)" totalsRowFunction="custom" dataDxfId="167" totalsRowDxfId="166" dataCellStyle="Moneda [0]">
      <totalsRowFormula>SUM(ADMIN_E2[Aporte Mandante $ (Valorado)])</totalsRowFormula>
    </tableColumn>
    <tableColumn id="9" xr3:uid="{00000000-0010-0000-0700-000009000000}" name="Aporte Coejecutor $ (Pecuniario)" totalsRowFunction="custom" dataDxfId="165" totalsRowDxfId="164" dataCellStyle="Moneda [0]">
      <totalsRowFormula>SUM(ADMIN_E2[Aporte Coejecutor $ (Pecuniario)])</totalsRowFormula>
    </tableColumn>
    <tableColumn id="10" xr3:uid="{00000000-0010-0000-0700-00000A000000}" name="Aporte Coejecutor $ (Valorado)" totalsRowFunction="custom" dataDxfId="163" totalsRowDxfId="162" dataCellStyle="Moneda [0]">
      <totalsRowFormula>SUM(ADMIN_E2[Aporte Coejecutor $ (Valorado)])</totalsRowFormula>
    </tableColumn>
    <tableColumn id="11" xr3:uid="{00000000-0010-0000-0700-00000B000000}" name="Aporte Entidad Internacional $ (Pecuniario)" totalsRowFunction="custom" dataDxfId="161" totalsRowDxfId="160" dataCellStyle="Moneda [0]">
      <totalsRowFormula>SUM(ADMIN_E2[Aporte Entidad Internacional $ (Pecuniario)])</totalsRowFormula>
    </tableColumn>
    <tableColumn id="12" xr3:uid="{00000000-0010-0000-0700-00000C000000}" name="Aporte Entidad Internacional $ (Valorado)" totalsRowFunction="custom" dataDxfId="159" totalsRowDxfId="158" dataCellStyle="Moneda [0]">
      <totalsRowFormula>SUM(ADMIN_E2[Aporte Entidad Internacional $ (Valorado)])</totalsRowFormula>
    </tableColumn>
    <tableColumn id="13" xr3:uid="{00000000-0010-0000-0700-00000D000000}" name="TOTAL" totalsRowFunction="custom" dataDxfId="157" totalsRowDxfId="156" dataCellStyle="Moneda [0]">
      <calculatedColumnFormula>+SUM(ADMIN_E2[[#This Row],[Aporte Corfo $]:[Aporte Entidad Internacional $ (Valorado)]])</calculatedColumnFormula>
      <totalsRowFormula>SUM(ADMIN_E2[TOTAL])</totalsRow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8000000}" name="ADMIN_E3" displayName="ADMIN_E3" ref="B35:N47" totalsRowCount="1" headerRowDxfId="155" dataDxfId="153" totalsRowDxfId="151" headerRowBorderDxfId="154" tableBorderDxfId="152" totalsRowBorderDxfId="150">
  <autoFilter ref="B35:N46" xr:uid="{00000000-0009-0000-0100-000010000000}"/>
  <tableColumns count="13">
    <tableColumn id="1" xr3:uid="{00000000-0010-0000-0800-000001000000}" name="Ítem" totalsRowLabel="Total" dataDxfId="149" totalsRowDxfId="148"/>
    <tableColumn id="2" xr3:uid="{00000000-0010-0000-0800-000002000000}" name="Cantidad" dataDxfId="147" totalsRowDxfId="146"/>
    <tableColumn id="3" xr3:uid="{00000000-0010-0000-0800-000003000000}" name="Costo Unitario ($)" dataDxfId="145" totalsRowDxfId="144"/>
    <tableColumn id="4" xr3:uid="{00000000-0010-0000-0800-000004000000}" name="Aporte Corfo $" totalsRowFunction="sum" dataDxfId="143" totalsRowDxfId="142" dataCellStyle="Moneda [0]"/>
    <tableColumn id="7" xr3:uid="{00000000-0010-0000-0800-000007000000}" name="Aporte Beneficiario $ (Pecuniario)" totalsRowFunction="sum" dataDxfId="141" totalsRowDxfId="140" dataCellStyle="Moneda [0]"/>
    <tableColumn id="8" xr3:uid="{00000000-0010-0000-0800-000008000000}" name="Aporte Beneficiario $ (Valorado)" totalsRowFunction="sum" dataDxfId="139" totalsRowDxfId="138" dataCellStyle="Moneda [0]"/>
    <tableColumn id="5" xr3:uid="{00000000-0010-0000-0800-000005000000}" name="Aporte Mandante $ (Pecuniario)" totalsRowFunction="custom" dataDxfId="137" totalsRowDxfId="136" dataCellStyle="Moneda [0]">
      <totalsRowFormula>SUM(ADMIN_E3[Aporte Mandante $ (Pecuniario)])</totalsRowFormula>
    </tableColumn>
    <tableColumn id="6" xr3:uid="{00000000-0010-0000-0800-000006000000}" name="Aporte Mandante $ (Valorado)" totalsRowFunction="custom" dataDxfId="135" totalsRowDxfId="134" dataCellStyle="Moneda [0]">
      <totalsRowFormula>SUM(ADMIN_E3[Aporte Mandante $ (Valorado)])</totalsRowFormula>
    </tableColumn>
    <tableColumn id="9" xr3:uid="{00000000-0010-0000-0800-000009000000}" name="Aporte Coejecutor $ (Pecuniario)" totalsRowFunction="custom" dataDxfId="133" totalsRowDxfId="132" dataCellStyle="Moneda [0]">
      <totalsRowFormula>SUM(ADMIN_E3[Aporte Coejecutor $ (Pecuniario)])</totalsRowFormula>
    </tableColumn>
    <tableColumn id="10" xr3:uid="{00000000-0010-0000-0800-00000A000000}" name="Aporte Coejecutor $ (Valorado)" totalsRowFunction="custom" dataDxfId="131" totalsRowDxfId="130" dataCellStyle="Moneda [0]">
      <totalsRowFormula>SUM(ADMIN_E3[Aporte Coejecutor $ (Valorado)])</totalsRowFormula>
    </tableColumn>
    <tableColumn id="11" xr3:uid="{00000000-0010-0000-0800-00000B000000}" name="Aporte Entidad Internacional $ (Pecuniario)" totalsRowFunction="custom" dataDxfId="129" totalsRowDxfId="128" dataCellStyle="Moneda [0]">
      <totalsRowFormula>SUM(ADMIN_E3[Aporte Entidad Internacional $ (Pecuniario)])</totalsRowFormula>
    </tableColumn>
    <tableColumn id="12" xr3:uid="{00000000-0010-0000-0800-00000C000000}" name="Aporte Entidad Internacional $ (Valorado)" totalsRowFunction="custom" dataDxfId="127" totalsRowDxfId="126" dataCellStyle="Moneda [0]">
      <totalsRowFormula>SUM(ADMIN_E3[Aporte Entidad Internacional $ (Valorado)])</totalsRowFormula>
    </tableColumn>
    <tableColumn id="13" xr3:uid="{00000000-0010-0000-0800-00000D000000}" name="TOTAL" totalsRowFunction="custom" dataDxfId="125" totalsRowDxfId="124" dataCellStyle="Moneda [0]">
      <calculatedColumnFormula>+SUM(ADMIN_E3[[#This Row],[Aporte Corfo $]:[Aporte Entidad Internacional $ (Valorado)]])</calculatedColumnFormula>
      <totalsRowFormula>SUM(ADMIN_E3[TOTAL])</totalsRowFormula>
    </tableColumn>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6"/>
  <sheetViews>
    <sheetView tabSelected="1" topLeftCell="B1" workbookViewId="0">
      <selection activeCell="G17" sqref="G17"/>
    </sheetView>
  </sheetViews>
  <sheetFormatPr baseColWidth="10" defaultColWidth="11.42578125" defaultRowHeight="15" x14ac:dyDescent="0.25"/>
  <cols>
    <col min="1" max="1" width="3.7109375" style="5" customWidth="1"/>
    <col min="2" max="2" width="68.42578125" style="5" customWidth="1"/>
    <col min="3" max="7" width="11.42578125" style="5"/>
    <col min="8" max="8" width="69" style="5" bestFit="1" customWidth="1"/>
    <col min="9" max="9" width="13" style="5" bestFit="1" customWidth="1"/>
    <col min="10" max="10" width="11.7109375" style="5" bestFit="1" customWidth="1"/>
    <col min="11" max="16384" width="11.42578125" style="5"/>
  </cols>
  <sheetData>
    <row r="2" spans="2:13" ht="18.75" x14ac:dyDescent="0.3">
      <c r="B2" s="2" t="s">
        <v>32</v>
      </c>
      <c r="H2" s="2" t="s">
        <v>117</v>
      </c>
    </row>
    <row r="3" spans="2:13" ht="15" customHeight="1" thickBot="1" x14ac:dyDescent="0.3"/>
    <row r="4" spans="2:13" ht="19.5" thickBot="1" x14ac:dyDescent="0.35">
      <c r="H4" s="186" t="s">
        <v>118</v>
      </c>
      <c r="I4" s="187"/>
      <c r="J4" s="188"/>
      <c r="K4" s="169"/>
      <c r="L4" s="169"/>
      <c r="M4" s="169"/>
    </row>
    <row r="5" spans="2:13" ht="15.75" thickBot="1" x14ac:dyDescent="0.3">
      <c r="H5" s="169"/>
      <c r="I5" s="169"/>
      <c r="J5"/>
      <c r="K5" s="169"/>
      <c r="L5" s="169"/>
      <c r="M5" s="169"/>
    </row>
    <row r="6" spans="2:13" ht="15.75" thickBot="1" x14ac:dyDescent="0.3">
      <c r="H6" s="1"/>
      <c r="I6" s="189" t="s">
        <v>119</v>
      </c>
      <c r="J6" s="190"/>
      <c r="K6" s="169"/>
      <c r="L6" s="169"/>
      <c r="M6" s="169"/>
    </row>
    <row r="7" spans="2:13" x14ac:dyDescent="0.25">
      <c r="H7" s="170" t="s">
        <v>120</v>
      </c>
      <c r="I7" s="191">
        <f>+'B. RESUMEN PRESUPUESTO'!K10</f>
        <v>0</v>
      </c>
      <c r="J7" s="192"/>
      <c r="K7" s="169"/>
      <c r="L7" s="169"/>
      <c r="M7" s="169"/>
    </row>
    <row r="8" spans="2:13" x14ac:dyDescent="0.25">
      <c r="H8" s="171" t="s">
        <v>121</v>
      </c>
      <c r="I8" s="193">
        <f>+'B. RESUMEN PRESUPUESTO'!B10</f>
        <v>0</v>
      </c>
      <c r="J8" s="194"/>
      <c r="K8" s="169"/>
      <c r="L8" s="169"/>
      <c r="M8" s="169"/>
    </row>
    <row r="9" spans="2:13" x14ac:dyDescent="0.25">
      <c r="H9" s="171" t="s">
        <v>122</v>
      </c>
      <c r="I9" s="193">
        <f>+'B. RESUMEN PRESUPUESTO'!C10+'B. RESUMEN PRESUPUESTO'!E10+'B. RESUMEN PRESUPUESTO'!G10+'B. RESUMEN PRESUPUESTO'!I10</f>
        <v>0</v>
      </c>
      <c r="J9" s="194"/>
      <c r="K9" s="169"/>
      <c r="L9" s="169"/>
      <c r="M9" s="169"/>
    </row>
    <row r="10" spans="2:13" x14ac:dyDescent="0.25">
      <c r="H10" s="171" t="s">
        <v>123</v>
      </c>
      <c r="I10" s="193">
        <f>+'B. RESUMEN PRESUPUESTO'!B9</f>
        <v>0</v>
      </c>
      <c r="J10" s="194"/>
      <c r="K10" s="169"/>
      <c r="L10" s="169"/>
      <c r="M10" s="169"/>
    </row>
    <row r="11" spans="2:13" x14ac:dyDescent="0.25">
      <c r="H11" s="171" t="s">
        <v>124</v>
      </c>
      <c r="I11" s="193">
        <f>+'B. RESUMEN PRESUPUESTO'!B8</f>
        <v>0</v>
      </c>
      <c r="J11" s="194"/>
      <c r="K11" s="169"/>
      <c r="L11" s="169"/>
      <c r="M11" s="169"/>
    </row>
    <row r="12" spans="2:13" x14ac:dyDescent="0.25">
      <c r="H12" s="171" t="s">
        <v>125</v>
      </c>
      <c r="I12" s="193">
        <f>+'C1. PPTO RRHH'!E51</f>
        <v>0</v>
      </c>
      <c r="J12" s="194"/>
      <c r="K12" s="169"/>
      <c r="L12" s="169"/>
      <c r="M12" s="169"/>
    </row>
    <row r="13" spans="2:13" ht="15.75" thickBot="1" x14ac:dyDescent="0.3">
      <c r="H13" s="172" t="s">
        <v>135</v>
      </c>
      <c r="I13" s="195"/>
      <c r="J13" s="196"/>
      <c r="K13" s="169"/>
      <c r="L13" s="169"/>
      <c r="M13" s="169"/>
    </row>
    <row r="14" spans="2:13" ht="15.75" thickBot="1" x14ac:dyDescent="0.3">
      <c r="H14" s="169"/>
      <c r="I14" s="169"/>
      <c r="J14" s="169"/>
      <c r="K14" s="169"/>
      <c r="L14" s="169"/>
      <c r="M14" s="169"/>
    </row>
    <row r="15" spans="2:13" ht="19.5" thickBot="1" x14ac:dyDescent="0.35">
      <c r="H15" s="186" t="s">
        <v>126</v>
      </c>
      <c r="I15" s="187"/>
      <c r="J15" s="188"/>
      <c r="K15" s="169"/>
      <c r="L15" s="169"/>
      <c r="M15" s="169"/>
    </row>
    <row r="16" spans="2:13" ht="15.75" thickBot="1" x14ac:dyDescent="0.3">
      <c r="H16" s="169"/>
      <c r="I16" s="169"/>
      <c r="J16" s="169"/>
      <c r="K16" s="169"/>
      <c r="L16" s="169"/>
      <c r="M16" s="169"/>
    </row>
    <row r="17" spans="8:13" ht="16.5" thickBot="1" x14ac:dyDescent="0.3">
      <c r="H17" s="197" t="s">
        <v>127</v>
      </c>
      <c r="I17" s="198"/>
      <c r="J17" s="199"/>
      <c r="K17" s="169"/>
      <c r="L17" s="169"/>
      <c r="M17" s="169"/>
    </row>
    <row r="18" spans="8:13" x14ac:dyDescent="0.25">
      <c r="H18" s="173" t="s">
        <v>128</v>
      </c>
      <c r="I18" s="181" t="e">
        <f>+I12/I8</f>
        <v>#DIV/0!</v>
      </c>
      <c r="J18" s="174" t="e">
        <f>+IF(I18&lt;40.0001%,"CUMPLE","NO CUMPLE")</f>
        <v>#DIV/0!</v>
      </c>
      <c r="K18" s="169"/>
      <c r="L18" s="169"/>
      <c r="M18" s="169"/>
    </row>
    <row r="19" spans="8:13" x14ac:dyDescent="0.25">
      <c r="H19" s="175" t="s">
        <v>129</v>
      </c>
      <c r="I19" s="182" t="e">
        <f>+I8/I7</f>
        <v>#DIV/0!</v>
      </c>
      <c r="J19" s="176" t="e">
        <f>+IF(I19&lt;85.00001%,"CUMPLE","NO CUMPLE")</f>
        <v>#DIV/0!</v>
      </c>
      <c r="K19" s="169"/>
      <c r="L19" s="169"/>
      <c r="M19" s="169"/>
    </row>
    <row r="20" spans="8:13" x14ac:dyDescent="0.25">
      <c r="H20" s="175" t="s">
        <v>130</v>
      </c>
      <c r="I20" s="177">
        <f>+I9</f>
        <v>0</v>
      </c>
      <c r="J20" s="176" t="str">
        <f>+IF(I20&gt;5.00001%,"CUMPLE","NO CUMPLE")</f>
        <v>NO CUMPLE</v>
      </c>
      <c r="K20" s="169"/>
      <c r="L20" s="169"/>
      <c r="M20" s="169"/>
    </row>
    <row r="21" spans="8:13" x14ac:dyDescent="0.25">
      <c r="H21" s="175" t="s">
        <v>131</v>
      </c>
      <c r="I21" s="178">
        <f>+I8</f>
        <v>0</v>
      </c>
      <c r="J21" s="176" t="str">
        <f>+IF(I21&lt;150000001,"CUMPLE","NO CUMPLE")</f>
        <v>CUMPLE</v>
      </c>
      <c r="K21" s="169"/>
      <c r="L21" s="169"/>
      <c r="M21" s="169"/>
    </row>
    <row r="22" spans="8:13" x14ac:dyDescent="0.25">
      <c r="H22" s="175" t="s">
        <v>132</v>
      </c>
      <c r="I22" s="182" t="e">
        <f>+I11/I8</f>
        <v>#DIV/0!</v>
      </c>
      <c r="J22" s="176" t="e">
        <f>+IF(I22&lt;15.0001%,"CUMPLE","NO CUMPLE")</f>
        <v>#DIV/0!</v>
      </c>
      <c r="K22" s="169"/>
      <c r="L22" s="169"/>
      <c r="M22" s="169"/>
    </row>
    <row r="23" spans="8:13" ht="15.75" thickBot="1" x14ac:dyDescent="0.3">
      <c r="H23" s="179" t="s">
        <v>133</v>
      </c>
      <c r="I23" s="184" t="e">
        <f>+I10/I8</f>
        <v>#DIV/0!</v>
      </c>
      <c r="J23" s="180" t="e">
        <f>+IF(I23&lt;30.0001%,"CUMPLE","NO CUMPLE")</f>
        <v>#DIV/0!</v>
      </c>
      <c r="K23" s="169"/>
      <c r="L23" s="169"/>
      <c r="M23" s="169"/>
    </row>
    <row r="24" spans="8:13" x14ac:dyDescent="0.25">
      <c r="K24" s="169"/>
      <c r="L24" s="169"/>
      <c r="M24" s="169"/>
    </row>
    <row r="25" spans="8:13" x14ac:dyDescent="0.25">
      <c r="H25" s="185" t="s">
        <v>134</v>
      </c>
      <c r="I25" s="185"/>
      <c r="J25" s="185"/>
      <c r="K25" s="185"/>
      <c r="L25" s="185"/>
      <c r="M25" s="185"/>
    </row>
    <row r="26" spans="8:13" x14ac:dyDescent="0.25">
      <c r="H26" s="185"/>
      <c r="I26" s="185"/>
      <c r="J26" s="185"/>
      <c r="K26" s="185"/>
      <c r="L26" s="185"/>
      <c r="M26" s="185"/>
    </row>
  </sheetData>
  <mergeCells count="12">
    <mergeCell ref="H25:M26"/>
    <mergeCell ref="H4:J4"/>
    <mergeCell ref="I6:J6"/>
    <mergeCell ref="I7:J7"/>
    <mergeCell ref="I8:J8"/>
    <mergeCell ref="I9:J9"/>
    <mergeCell ref="I10:J10"/>
    <mergeCell ref="I11:J11"/>
    <mergeCell ref="I12:J12"/>
    <mergeCell ref="I13:J13"/>
    <mergeCell ref="H15:J15"/>
    <mergeCell ref="H17:J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13"/>
  <sheetViews>
    <sheetView showGridLines="0" workbookViewId="0">
      <selection activeCell="F30" sqref="F30"/>
    </sheetView>
  </sheetViews>
  <sheetFormatPr baseColWidth="10" defaultRowHeight="15" x14ac:dyDescent="0.25"/>
  <cols>
    <col min="1" max="1" width="37.7109375" bestFit="1" customWidth="1"/>
    <col min="2" max="2" width="11.28515625" bestFit="1" customWidth="1"/>
    <col min="3" max="3" width="13.140625" customWidth="1"/>
    <col min="4" max="4" width="13.42578125" customWidth="1"/>
    <col min="5" max="5" width="12.140625" customWidth="1"/>
    <col min="6" max="6" width="14.140625" customWidth="1"/>
    <col min="7" max="7" width="13.85546875" customWidth="1"/>
    <col min="8" max="9" width="13.7109375" customWidth="1"/>
    <col min="10" max="10" width="14.42578125" customWidth="1"/>
    <col min="11" max="11" width="12.28515625" bestFit="1" customWidth="1"/>
  </cols>
  <sheetData>
    <row r="1" spans="1:14" ht="18.75" x14ac:dyDescent="0.3">
      <c r="A1" s="141" t="s">
        <v>31</v>
      </c>
      <c r="B1" s="142"/>
      <c r="C1" s="142"/>
      <c r="D1" s="142"/>
      <c r="E1" s="142"/>
      <c r="F1" s="142"/>
      <c r="G1" s="142"/>
      <c r="H1" s="142"/>
      <c r="I1" s="142"/>
      <c r="J1" s="142"/>
      <c r="K1" s="142"/>
    </row>
    <row r="2" spans="1:14" x14ac:dyDescent="0.25">
      <c r="A2" s="143"/>
      <c r="B2" s="143"/>
      <c r="C2" s="143"/>
      <c r="D2" s="143"/>
      <c r="E2" s="143"/>
      <c r="F2" s="143"/>
      <c r="G2" s="143"/>
      <c r="H2" s="143"/>
      <c r="I2" s="143"/>
      <c r="J2" s="143"/>
      <c r="K2" s="143"/>
    </row>
    <row r="3" spans="1:14" ht="15.75" x14ac:dyDescent="0.25">
      <c r="A3" s="200" t="s">
        <v>26</v>
      </c>
      <c r="B3" s="201"/>
      <c r="C3" s="143"/>
      <c r="D3" s="143"/>
      <c r="E3" s="143"/>
      <c r="F3" s="143"/>
      <c r="G3" s="143"/>
      <c r="H3" s="143"/>
      <c r="I3" s="143"/>
      <c r="J3" s="143"/>
      <c r="K3" s="143"/>
    </row>
    <row r="4" spans="1:14" x14ac:dyDescent="0.25">
      <c r="A4" s="202" t="s">
        <v>30</v>
      </c>
      <c r="B4" s="203"/>
      <c r="C4" s="203"/>
      <c r="D4" s="203"/>
      <c r="E4" s="203"/>
      <c r="F4" s="203"/>
      <c r="G4" s="203"/>
      <c r="H4" s="203"/>
      <c r="I4" s="203"/>
      <c r="J4" s="203"/>
      <c r="K4" s="203"/>
    </row>
    <row r="5" spans="1:14" ht="38.25" x14ac:dyDescent="0.25">
      <c r="A5" s="144" t="s">
        <v>8</v>
      </c>
      <c r="B5" s="144" t="s">
        <v>102</v>
      </c>
      <c r="C5" s="145" t="s">
        <v>103</v>
      </c>
      <c r="D5" s="145" t="s">
        <v>104</v>
      </c>
      <c r="E5" s="145" t="s">
        <v>109</v>
      </c>
      <c r="F5" s="145" t="s">
        <v>110</v>
      </c>
      <c r="G5" s="145" t="s">
        <v>105</v>
      </c>
      <c r="H5" s="145" t="s">
        <v>106</v>
      </c>
      <c r="I5" s="145" t="s">
        <v>111</v>
      </c>
      <c r="J5" s="145" t="s">
        <v>112</v>
      </c>
      <c r="K5" s="144" t="s">
        <v>0</v>
      </c>
      <c r="L5" s="144" t="s">
        <v>114</v>
      </c>
      <c r="M5" s="144" t="s">
        <v>115</v>
      </c>
      <c r="N5" s="144" t="s">
        <v>116</v>
      </c>
    </row>
    <row r="6" spans="1:14" x14ac:dyDescent="0.25">
      <c r="A6" s="154" t="s">
        <v>1</v>
      </c>
      <c r="B6" s="146">
        <f>+RRHH_E1[[#Totals],[Aporte Corfo $]]+RRHH_E2[[#Totals],[Aporte Corfo $]]+RRHH_E3[[#Totals],[Aporte Corfo $]]</f>
        <v>0</v>
      </c>
      <c r="C6" s="147">
        <f>+RRHH_E1[[#Totals],[Aporte Beneficiario $ (Pecuniario)]]+RRHH_E2[[#Totals],[Aporte Beneficiario $ (Pecuniario)]]+RRHH_E3[[#Totals],[Aporte Beneficiario $ (Pecuniario)]]</f>
        <v>0</v>
      </c>
      <c r="D6" s="147">
        <v>0</v>
      </c>
      <c r="E6" s="147">
        <f>+RRHH_E1[[#Totals],[Aporte Mandante $ (Pecuniario)]]+RRHH_E2[[#Totals],[Aporte Mandante $ (Pecuniario)]]+RRHH_E3[[#Totals],[Aporte Mandante $ (Pecuniario)]]</f>
        <v>0</v>
      </c>
      <c r="F6" s="147">
        <f>+RRHH_E1[[#Totals],[Aporte Mandante $ (Valorado)]]+RRHH_E2[[#Totals],[Aporte Mandante $ (Valorado)]]+RRHH_E3[[#Totals],[Aporte Mandante $ (Valorado)]]</f>
        <v>0</v>
      </c>
      <c r="G6" s="147">
        <f>+RRHH_E1[[#Totals],[Aporte Coejecutor $ (Pecuniario)]]+RRHH_E2[[#Totals],[Aporte Coejecutor $ (Pecuniario)]]+RRHH_E3[[#Totals],[Aporte Coejecutor $ (Pecuniario)]]</f>
        <v>0</v>
      </c>
      <c r="H6" s="147">
        <f>+RRHH_E1[[#Totals],[Aporte Coejecutor $ (Valorado)]]+RRHH_E2[[#Totals],[Aporte Coejecutor $ (Valorado)]]+RRHH_E3[[#Totals],[Aporte Coejecutor $ (Valorado)]]</f>
        <v>0</v>
      </c>
      <c r="I6" s="147">
        <f>+RRHH_E1[[#Totals],[Aporte Entidad Internacional $ (Pecuniario)]]+RRHH_E2[[#Totals],[Aporte Entidad Internacional $ (Pecuniario)]]+RRHH_E3[[#Totals],[Aporte Entidad Internacional $ (Pecuniario)]]</f>
        <v>0</v>
      </c>
      <c r="J6" s="147">
        <f>+RRHH_E1[[#Totals],[Aporte Entidad Internacional $ (Valorado)]]+RRHH_E2[[#Totals],[Aporte Entidad Internacional $ (Valorado)]]+RRHH_E3[[#Totals],[Aporte Entidad Internacional $ (Valorado)]]</f>
        <v>0</v>
      </c>
      <c r="K6" s="148">
        <f>SUM(B6:J6)</f>
        <v>0</v>
      </c>
      <c r="L6" s="148">
        <f>+RRHH_E1[[#Totals],[Aporte Corfo $]]</f>
        <v>0</v>
      </c>
      <c r="M6" s="148">
        <f>+RRHH_E2[[#Totals],[Aporte Corfo $]]</f>
        <v>0</v>
      </c>
      <c r="N6" s="148">
        <f>+RRHH_E3[[#Totals],[Aporte Corfo $]]</f>
        <v>0</v>
      </c>
    </row>
    <row r="7" spans="1:14" x14ac:dyDescent="0.25">
      <c r="A7" s="154" t="s">
        <v>2</v>
      </c>
      <c r="B7" s="146">
        <f>+OPER_E1[[#Totals],[Aporte Corfo $]]+OPER_E2[[#Totals],[Aporte Corfo $]]+OPER_E3[[#Totals],[Aporte Corfo $]]</f>
        <v>0</v>
      </c>
      <c r="C7" s="147">
        <f>+OPER_E1[[#Totals],[Aporte Beneficiario $ (Pecuniario)]]+OPER_E2[[#Totals],[Aporte Beneficiario $ (Pecuniario)]]+OPER_E3[[#Totals],[Aporte Beneficiario $ (Pecuniario)]]</f>
        <v>0</v>
      </c>
      <c r="D7" s="147">
        <f>+OPER_E1[[#Totals],[Aporte Beneficiario $ (Valorado)]]+OPER_E2[[#Totals],[Aporte Beneficiario $ (Valorado)]]+OPER_E3[[#Totals],[Aporte Beneficiario $ (Valorado)]]</f>
        <v>0</v>
      </c>
      <c r="E7" s="147">
        <f>+OPER_E1[[#Totals],[Aporte Mandante $ (Pecuniario)]]+OPER_E2[[#Totals],[Aporte Mandante $ (Pecuniario)]]+OPER_E3[[#Totals],[Aporte Mandante $ (Pecuniario)]]</f>
        <v>0</v>
      </c>
      <c r="F7" s="147">
        <f>+OPER_E1[[#Totals],[Aporte Mandante $ (Valorado)]]+OPER_E2[[#Totals],[Aporte Mandante $ (Valorado)]]+OPER_E3[[#Totals],[Aporte Mandante $ (Valorado)]]</f>
        <v>0</v>
      </c>
      <c r="G7" s="147">
        <f>+OPER_E1[[#Totals],[Aporte Coejecutor $ (Pecuniario)]]+OPER_E2[[#Totals],[Aporte Coejecutor $ (Pecuniario)]]+OPER_E3[[#Totals],[Aporte Coejecutor $ (Pecuniario)]]</f>
        <v>0</v>
      </c>
      <c r="H7" s="147">
        <f>+OPER_E1[[#Totals],[Aporte Coejecutor $ (Valorado)]]+OPER_E2[[#Totals],[Aporte Coejecutor $ (Valorado)]]+OPER_E3[[#Totals],[Aporte Coejecutor $ (Valorado)]]</f>
        <v>0</v>
      </c>
      <c r="I7" s="147">
        <f>+OPER_E1[[#Totals],[Aporte Entidad Internacional $ (Pecuniario)]]+OPER_E2[[#Totals],[Aporte Entidad Internacional $ (Pecuniario)]]+OPER_E3[[#Totals],[Aporte Entidad Internacional $ (Pecuniario)]]</f>
        <v>0</v>
      </c>
      <c r="J7" s="147">
        <f>+OPER_E1[[#Totals],[Aporte Entidad Internacional $ (Valorado)]]+OPER_E2[[#Totals],[Aporte Entidad Internacional $ (Valorado)]]+OPER_E3[[#Totals],[Aporte Entidad Internacional $ (Valorado)]]</f>
        <v>0</v>
      </c>
      <c r="K7" s="148">
        <f>SUM(B7:J7)</f>
        <v>0</v>
      </c>
      <c r="L7" s="148">
        <f>+OPER_E1[[#Totals],[Aporte Corfo $]]</f>
        <v>0</v>
      </c>
      <c r="M7" s="148">
        <f>+OPER_E2[[#Totals],[Aporte Corfo $]]</f>
        <v>0</v>
      </c>
      <c r="N7" s="148">
        <f>+OPER_E3[[#Totals],[Aporte Corfo $]]</f>
        <v>0</v>
      </c>
    </row>
    <row r="8" spans="1:14" x14ac:dyDescent="0.25">
      <c r="A8" s="154" t="s">
        <v>10</v>
      </c>
      <c r="B8" s="146">
        <f>+ADMIN_E1[[#Totals],[Aporte Corfo $]]+ADMIN_E2[[#Totals],[Aporte Corfo $]]+ADMIN_E3[[#Totals],[Aporte Corfo $]]</f>
        <v>0</v>
      </c>
      <c r="C8" s="147">
        <f>+ADMIN_E1[[#Totals],[Aporte Beneficiario $ (Pecuniario)]]+ADMIN_E2[[#Totals],[Aporte Beneficiario $ (Pecuniario)]]+ADMIN_E3[[#Totals],[Aporte Beneficiario $ (Pecuniario)]]</f>
        <v>0</v>
      </c>
      <c r="D8" s="147">
        <f>+ADMIN_E1[[#Totals],[Aporte Beneficiario $ (Valorado)]]+ADMIN_E2[[#Totals],[Aporte Beneficiario $ (Valorado)]]+ADMIN_E3[[#Totals],[Aporte Beneficiario $ (Valorado)]]</f>
        <v>0</v>
      </c>
      <c r="E8" s="147">
        <f>+ADMIN_E1[[#Totals],[Aporte Mandante $ (Pecuniario)]]+ADMIN_E2[[#Totals],[Aporte Mandante $ (Pecuniario)]]+ADMIN_E3[[#Totals],[Aporte Mandante $ (Pecuniario)]]</f>
        <v>0</v>
      </c>
      <c r="F8" s="147">
        <f>+ADMIN_E1[[#Totals],[Aporte Mandante $ (Valorado)]]+ADMIN_E2[[#Totals],[Aporte Mandante $ (Valorado)]]+ADMIN_E3[[#Totals],[Aporte Mandante $ (Valorado)]]</f>
        <v>0</v>
      </c>
      <c r="G8" s="147">
        <f>+ADMIN_E1[[#Totals],[Aporte Coejecutor $ (Pecuniario)]]+ADMIN_E2[[#Totals],[Aporte Coejecutor $ (Pecuniario)]]+ADMIN_E3[[#Totals],[Aporte Coejecutor $ (Pecuniario)]]</f>
        <v>0</v>
      </c>
      <c r="H8" s="147">
        <f>+ADMIN_E1[[#Totals],[Aporte Coejecutor $ (Valorado)]]+ADMIN_E2[[#Totals],[Aporte Coejecutor $ (Valorado)]]+ADMIN_E3[[#Totals],[Aporte Coejecutor $ (Valorado)]]</f>
        <v>0</v>
      </c>
      <c r="I8" s="147">
        <f>+ADMIN_E1[[#Totals],[Aporte Entidad Internacional $ (Pecuniario)]]+ADMIN_E2[[#Totals],[Aporte Entidad Internacional $ (Pecuniario)]]+ADMIN_E3[[#Totals],[Aporte Entidad Internacional $ (Pecuniario)]]</f>
        <v>0</v>
      </c>
      <c r="J8" s="147">
        <f>+ADMIN_E1[[#Totals],[Aporte Entidad Internacional $ (Valorado)]]+ADMIN_E2[[#Totals],[Aporte Entidad Internacional $ (Valorado)]]+ADMIN_E3[[#Totals],[Aporte Entidad Internacional $ (Valorado)]]</f>
        <v>0</v>
      </c>
      <c r="K8" s="148">
        <f>SUM(B8:J8)</f>
        <v>0</v>
      </c>
      <c r="L8" s="148">
        <f>+ADMIN_E1[[#Totals],[Aporte Corfo $]]</f>
        <v>0</v>
      </c>
      <c r="M8" s="148">
        <f>+ADMIN_E2[[#Totals],[Aporte Corfo $]]</f>
        <v>0</v>
      </c>
      <c r="N8" s="148">
        <f>+ADMIN_E3[[#Totals],[Aporte Corfo $]]</f>
        <v>0</v>
      </c>
    </row>
    <row r="9" spans="1:14" x14ac:dyDescent="0.25">
      <c r="A9" s="154" t="s">
        <v>9</v>
      </c>
      <c r="B9" s="146">
        <f>+INV_E1[[#Totals],[Aporte Corfo $]]+INV_E2[[#Totals],[Aporte Corfo $]]+INV_E3[[#Totals],[Aporte Corfo $]]</f>
        <v>0</v>
      </c>
      <c r="C9" s="147">
        <f>+INV_E1[[#Totals],[Aporte Beneficiario $ (Pecuniario)]]+INV_E2[[#Totals],[Aporte Beneficiario $ (Pecuniario)]]+INV_E3[[#Totals],[Aporte Beneficiario $ (Pecuniario)]]</f>
        <v>0</v>
      </c>
      <c r="D9" s="147">
        <f>+INV_E1[[#Totals],[Aporte Beneficiario $ (Valorado)]]+INV_E2[[#Totals],[Aporte Beneficiario $ (Valorado)]]+INV_E3[[#Totals],[Aporte Beneficiario $ (Valorado)]]</f>
        <v>0</v>
      </c>
      <c r="E9" s="147">
        <f>+INV_E1[[#Totals],[Aporte Mandante $ (Pecuniario)]]+INV_E2[[#Totals],[Aporte Mandante $ (Pecuniario)]]+INV_E3[[#Totals],[Aporte Mandante $ (Pecuniario)]]</f>
        <v>0</v>
      </c>
      <c r="F9" s="147">
        <f>+INV_E1[[#Totals],[Aporte Mandante $ (Valorado)]]+INV_E2[[#Totals],[Aporte Mandante $ (Valorado)]]+INV_E3[[#Totals],[Aporte Mandante $ (Valorado)]]</f>
        <v>0</v>
      </c>
      <c r="G9" s="147">
        <f>+INV_E1[[#Totals],[Aporte Coejecutor $ (Pecuniario)]]+INV_E2[[#Totals],[Aporte Coejecutor $ (Pecuniario)]]+INV_E3[[#Totals],[Aporte Coejecutor $ (Pecuniario)]]</f>
        <v>0</v>
      </c>
      <c r="H9" s="147">
        <f>+INV_E1[[#Totals],[Aporte Coejecutor $ (Valorado)]]+INV_E2[[#Totals],[Aporte Coejecutor $ (Valorado)]]+INV_E3[[#Totals],[Aporte Coejecutor $ (Valorado)]]</f>
        <v>0</v>
      </c>
      <c r="I9" s="147">
        <f>+INV_E1[[#Totals],[Aporte Entidad Internacional $ (Pecuniario)]]+INV_E2[[#Totals],[Aporte Entidad Internacional $ (Pecuniario)]]+INV_E3[[#Totals],[Aporte Entidad Internacional $ (Pecuniario)]]</f>
        <v>0</v>
      </c>
      <c r="J9" s="147">
        <f>+INV_E1[[#Totals],[Aporte Entidad Internacional $ (Valorado)]]+INV_E2[[#Totals],[Aporte Entidad Internacional $ (Valorado)]]+INV_E3[[#Totals],[Aporte Entidad Internacional $ (Valorado)]]</f>
        <v>0</v>
      </c>
      <c r="K9" s="148">
        <f>SUM(B9:J9)</f>
        <v>0</v>
      </c>
      <c r="L9" s="148">
        <f>+INV_E1[[#Totals],[Aporte Corfo $]]</f>
        <v>0</v>
      </c>
      <c r="M9" s="148">
        <f>+INV_E2[[#Totals],[Aporte Corfo $]]</f>
        <v>0</v>
      </c>
      <c r="N9" s="148">
        <f>+INV_E3[[#Totals],[Aporte Corfo $]]</f>
        <v>0</v>
      </c>
    </row>
    <row r="10" spans="1:14" x14ac:dyDescent="0.25">
      <c r="A10" s="149" t="s">
        <v>3</v>
      </c>
      <c r="B10" s="148">
        <f>+SUM(B6:B9)</f>
        <v>0</v>
      </c>
      <c r="C10" s="150">
        <f t="shared" ref="C10:J10" si="0">+SUM(C6:C9)</f>
        <v>0</v>
      </c>
      <c r="D10" s="150">
        <f t="shared" si="0"/>
        <v>0</v>
      </c>
      <c r="E10" s="150">
        <f t="shared" si="0"/>
        <v>0</v>
      </c>
      <c r="F10" s="150">
        <f t="shared" si="0"/>
        <v>0</v>
      </c>
      <c r="G10" s="150">
        <f t="shared" si="0"/>
        <v>0</v>
      </c>
      <c r="H10" s="150">
        <f t="shared" si="0"/>
        <v>0</v>
      </c>
      <c r="I10" s="150">
        <f t="shared" si="0"/>
        <v>0</v>
      </c>
      <c r="J10" s="150">
        <f t="shared" si="0"/>
        <v>0</v>
      </c>
      <c r="K10" s="148">
        <f>+SUM(K6:K9)</f>
        <v>0</v>
      </c>
      <c r="L10" s="148">
        <f t="shared" ref="L10:N10" si="1">+SUM(L6:L9)</f>
        <v>0</v>
      </c>
      <c r="M10" s="148">
        <f t="shared" si="1"/>
        <v>0</v>
      </c>
      <c r="N10" s="148">
        <f t="shared" si="1"/>
        <v>0</v>
      </c>
    </row>
    <row r="11" spans="1:14" x14ac:dyDescent="0.25">
      <c r="A11" s="155" t="s">
        <v>4</v>
      </c>
      <c r="B11" s="183" t="e">
        <f t="shared" ref="B11:H11" si="2">+B10/$K$10</f>
        <v>#DIV/0!</v>
      </c>
      <c r="C11" s="183" t="e">
        <f t="shared" si="2"/>
        <v>#DIV/0!</v>
      </c>
      <c r="D11" s="183" t="e">
        <f t="shared" si="2"/>
        <v>#DIV/0!</v>
      </c>
      <c r="E11" s="183" t="e">
        <f t="shared" si="2"/>
        <v>#DIV/0!</v>
      </c>
      <c r="F11" s="183" t="e">
        <f t="shared" si="2"/>
        <v>#DIV/0!</v>
      </c>
      <c r="G11" s="183" t="e">
        <f t="shared" si="2"/>
        <v>#DIV/0!</v>
      </c>
      <c r="H11" s="183" t="e">
        <f t="shared" si="2"/>
        <v>#DIV/0!</v>
      </c>
      <c r="I11" s="183" t="e">
        <f t="shared" ref="I11" si="3">+I10/$K$10</f>
        <v>#DIV/0!</v>
      </c>
      <c r="J11" s="183" t="e">
        <f t="shared" ref="J11" si="4">+J10/$K$10</f>
        <v>#DIV/0!</v>
      </c>
      <c r="K11" s="148"/>
      <c r="L11" s="148"/>
      <c r="M11" s="148"/>
      <c r="N11" s="148"/>
    </row>
    <row r="12" spans="1:14" x14ac:dyDescent="0.25">
      <c r="A12" s="204" t="s">
        <v>107</v>
      </c>
      <c r="B12" s="205"/>
      <c r="C12" s="205"/>
      <c r="D12" s="151"/>
      <c r="E12" s="151"/>
      <c r="F12" s="151"/>
      <c r="G12" s="151"/>
      <c r="H12" s="151"/>
      <c r="I12" s="152"/>
      <c r="J12" s="152"/>
      <c r="K12" s="153"/>
    </row>
    <row r="13" spans="1:14" x14ac:dyDescent="0.25">
      <c r="A13" s="201"/>
      <c r="B13" s="201"/>
      <c r="C13" s="201"/>
      <c r="I13" s="152"/>
      <c r="J13" s="152"/>
      <c r="K13" s="153"/>
    </row>
  </sheetData>
  <mergeCells count="3">
    <mergeCell ref="A3:B3"/>
    <mergeCell ref="A4:K4"/>
    <mergeCell ref="A12:C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C488"/>
  </sheetPr>
  <dimension ref="B1:Z51"/>
  <sheetViews>
    <sheetView showGridLines="0" zoomScale="72" zoomScaleNormal="72" workbookViewId="0">
      <selection activeCell="O24" sqref="O24"/>
    </sheetView>
  </sheetViews>
  <sheetFormatPr baseColWidth="10" defaultColWidth="11.42578125" defaultRowHeight="15" x14ac:dyDescent="0.25"/>
  <cols>
    <col min="1" max="1" width="3.7109375" customWidth="1"/>
    <col min="2" max="2" width="25.85546875" customWidth="1"/>
    <col min="3" max="3" width="23.85546875" customWidth="1"/>
    <col min="4" max="4" width="22" customWidth="1"/>
    <col min="5" max="5" width="17.85546875" customWidth="1"/>
    <col min="6" max="6" width="33.85546875" bestFit="1" customWidth="1"/>
    <col min="7" max="7" width="31.140625" bestFit="1" customWidth="1"/>
    <col min="8" max="10" width="11.42578125" customWidth="1"/>
    <col min="11" max="11" width="17" customWidth="1"/>
    <col min="12" max="12" width="20" customWidth="1"/>
    <col min="13" max="13" width="23.42578125" bestFit="1" customWidth="1"/>
    <col min="14" max="14" width="31.42578125" bestFit="1" customWidth="1"/>
    <col min="15" max="16" width="27.140625" bestFit="1" customWidth="1"/>
    <col min="17" max="18" width="28.28515625" bestFit="1" customWidth="1"/>
    <col min="19" max="20" width="24.42578125" bestFit="1" customWidth="1"/>
    <col min="21" max="21" width="16.5703125" bestFit="1" customWidth="1"/>
  </cols>
  <sheetData>
    <row r="1" spans="2:26" x14ac:dyDescent="0.25">
      <c r="E1" s="35" t="s">
        <v>21</v>
      </c>
      <c r="N1" s="35" t="s">
        <v>21</v>
      </c>
    </row>
    <row r="2" spans="2:26" ht="18.75" x14ac:dyDescent="0.3">
      <c r="B2" s="2" t="s">
        <v>33</v>
      </c>
      <c r="C2" s="2"/>
      <c r="E2" s="35" t="s">
        <v>22</v>
      </c>
      <c r="N2" s="35" t="s">
        <v>22</v>
      </c>
    </row>
    <row r="3" spans="2:26" ht="18.75" x14ac:dyDescent="0.3">
      <c r="B3" s="2"/>
      <c r="C3" s="2"/>
      <c r="N3" s="35"/>
    </row>
    <row r="4" spans="2:26" x14ac:dyDescent="0.25">
      <c r="B4" s="1" t="s">
        <v>58</v>
      </c>
    </row>
    <row r="5" spans="2:26" s="38" customFormat="1" ht="48.6" customHeight="1" x14ac:dyDescent="0.25">
      <c r="B5" s="36" t="s">
        <v>55</v>
      </c>
      <c r="C5" s="37" t="s">
        <v>42</v>
      </c>
      <c r="D5" s="37" t="s">
        <v>6</v>
      </c>
      <c r="E5" s="37" t="s">
        <v>19</v>
      </c>
      <c r="F5" s="37" t="s">
        <v>14</v>
      </c>
      <c r="G5" s="37" t="s">
        <v>20</v>
      </c>
      <c r="H5" s="37" t="s">
        <v>27</v>
      </c>
      <c r="I5" s="37" t="s">
        <v>15</v>
      </c>
      <c r="J5" s="37" t="s">
        <v>16</v>
      </c>
      <c r="K5" s="37" t="s">
        <v>17</v>
      </c>
      <c r="L5" s="76" t="s">
        <v>108</v>
      </c>
      <c r="M5" s="76" t="s">
        <v>23</v>
      </c>
      <c r="N5" s="86" t="s">
        <v>65</v>
      </c>
      <c r="O5" s="37" t="s">
        <v>64</v>
      </c>
      <c r="P5" s="37" t="s">
        <v>66</v>
      </c>
      <c r="Q5" s="37" t="s">
        <v>68</v>
      </c>
      <c r="R5" s="37" t="s">
        <v>67</v>
      </c>
      <c r="S5" s="37" t="s">
        <v>69</v>
      </c>
      <c r="T5" s="37" t="s">
        <v>70</v>
      </c>
      <c r="U5" s="37" t="s">
        <v>71</v>
      </c>
    </row>
    <row r="6" spans="2:26" s="15" customFormat="1" ht="12.75" x14ac:dyDescent="0.2">
      <c r="B6" s="12"/>
      <c r="C6" s="13"/>
      <c r="D6" s="13"/>
      <c r="E6" s="13"/>
      <c r="F6" s="13"/>
      <c r="G6" s="13"/>
      <c r="H6" s="13"/>
      <c r="I6" s="13"/>
      <c r="J6" s="13">
        <f>+RRHH_E1[[#This Row],[Tiempo Nº HH /Mes (*)]]*RRHH_E1[[#This Row],[N° Meses]]</f>
        <v>0</v>
      </c>
      <c r="K6" s="14"/>
      <c r="L6" s="133">
        <f>+RRHH_E1[[#This Row],[Costo unitario ($)/HH]]*RRHH_E1[[#This Row],[Tiempo Nº Total HH (*)]]</f>
        <v>0</v>
      </c>
      <c r="M6" s="133"/>
      <c r="N6" s="134">
        <f>+RRHH_E1[[#This Row],[Costo unitario ($)/HH]]*RRHH_E1[[#This Row],[Tiempo Nº Total HH (*)]]</f>
        <v>0</v>
      </c>
      <c r="O6" s="133"/>
      <c r="P6" s="133"/>
      <c r="Q6" s="133"/>
      <c r="R6" s="133"/>
      <c r="S6" s="133"/>
      <c r="T6" s="133"/>
      <c r="U6" s="133">
        <f>+SUM(RRHH_E1[[#This Row],[Aporte Corfo $]:[Aporte Entidad Internacional $ (Valorado)]])</f>
        <v>0</v>
      </c>
    </row>
    <row r="7" spans="2:26" s="15" customFormat="1" ht="12.75" x14ac:dyDescent="0.2">
      <c r="B7" s="16"/>
      <c r="C7" s="17"/>
      <c r="D7" s="17"/>
      <c r="E7" s="17"/>
      <c r="F7" s="17"/>
      <c r="G7" s="17"/>
      <c r="H7" s="17"/>
      <c r="I7" s="17"/>
      <c r="J7" s="17">
        <f>+RRHH_E1[[#This Row],[Tiempo Nº HH /Mes (*)]]*RRHH_E1[[#This Row],[N° Meses]]</f>
        <v>0</v>
      </c>
      <c r="K7" s="30"/>
      <c r="L7" s="135">
        <f>+RRHH_E1[[#This Row],[Costo unitario ($)/HH]]*RRHH_E1[[#This Row],[Tiempo Nº Total HH (*)]]</f>
        <v>0</v>
      </c>
      <c r="M7" s="135"/>
      <c r="N7" s="136">
        <f>+RRHH_E1[[#This Row],[Costo unitario ($)/HH]]*RRHH_E1[[#This Row],[Tiempo Nº Total HH (*)]]</f>
        <v>0</v>
      </c>
      <c r="O7" s="133"/>
      <c r="P7" s="133"/>
      <c r="Q7" s="133"/>
      <c r="R7" s="133"/>
      <c r="S7" s="133"/>
      <c r="T7" s="133"/>
      <c r="U7" s="133">
        <f>+SUM(RRHH_E1[[#This Row],[Aporte Corfo $]:[Aporte Entidad Internacional $ (Valorado)]])</f>
        <v>0</v>
      </c>
    </row>
    <row r="8" spans="2:26" s="15" customFormat="1" ht="12.75" x14ac:dyDescent="0.2">
      <c r="B8" s="16"/>
      <c r="C8" s="17"/>
      <c r="D8" s="17"/>
      <c r="E8" s="17"/>
      <c r="F8" s="17"/>
      <c r="G8" s="17"/>
      <c r="H8" s="17"/>
      <c r="I8" s="17"/>
      <c r="J8" s="17">
        <f>+RRHH_E1[[#This Row],[Tiempo Nº HH /Mes (*)]]*RRHH_E1[[#This Row],[N° Meses]]</f>
        <v>0</v>
      </c>
      <c r="K8" s="30"/>
      <c r="L8" s="135">
        <f>+RRHH_E1[[#This Row],[Costo unitario ($)/HH]]*RRHH_E1[[#This Row],[Tiempo Nº Total HH (*)]]</f>
        <v>0</v>
      </c>
      <c r="M8" s="135"/>
      <c r="N8" s="136">
        <f>+RRHH_E1[[#This Row],[Costo unitario ($)/HH]]*RRHH_E1[[#This Row],[Tiempo Nº Total HH (*)]]</f>
        <v>0</v>
      </c>
      <c r="O8" s="133"/>
      <c r="P8" s="133"/>
      <c r="Q8" s="133"/>
      <c r="R8" s="133"/>
      <c r="S8" s="133"/>
      <c r="T8" s="133"/>
      <c r="U8" s="133">
        <f>+SUM(RRHH_E1[[#This Row],[Aporte Corfo $]:[Aporte Entidad Internacional $ (Valorado)]])</f>
        <v>0</v>
      </c>
    </row>
    <row r="9" spans="2:26" s="15" customFormat="1" ht="12.75" x14ac:dyDescent="0.2">
      <c r="B9" s="16"/>
      <c r="C9" s="17"/>
      <c r="D9" s="17"/>
      <c r="E9" s="17"/>
      <c r="F9" s="17"/>
      <c r="G9" s="17"/>
      <c r="H9" s="17"/>
      <c r="I9" s="17"/>
      <c r="J9" s="17">
        <f>+RRHH_E1[[#This Row],[Tiempo Nº HH /Mes (*)]]*RRHH_E1[[#This Row],[N° Meses]]</f>
        <v>0</v>
      </c>
      <c r="K9" s="30"/>
      <c r="L9" s="135">
        <v>0</v>
      </c>
      <c r="M9" s="135"/>
      <c r="N9" s="136">
        <f>+RRHH_E1[[#This Row],[Costo unitario ($)/HH]]*RRHH_E1[[#This Row],[Tiempo Nº Total HH (*)]]</f>
        <v>0</v>
      </c>
      <c r="O9" s="133"/>
      <c r="P9" s="133"/>
      <c r="Q9" s="133"/>
      <c r="R9" s="133"/>
      <c r="S9" s="133"/>
      <c r="T9" s="133"/>
      <c r="U9" s="133">
        <f>+SUM(RRHH_E1[[#This Row],[Aporte Corfo $]:[Aporte Entidad Internacional $ (Valorado)]])</f>
        <v>0</v>
      </c>
    </row>
    <row r="10" spans="2:26" s="15" customFormat="1" ht="12.75" x14ac:dyDescent="0.2">
      <c r="B10" s="16"/>
      <c r="C10" s="17"/>
      <c r="D10" s="17"/>
      <c r="E10" s="17"/>
      <c r="F10" s="17"/>
      <c r="G10" s="17"/>
      <c r="H10" s="17"/>
      <c r="I10" s="17"/>
      <c r="J10" s="17">
        <f>+RRHH_E1[[#This Row],[Tiempo Nº HH /Mes (*)]]*RRHH_E1[[#This Row],[N° Meses]]</f>
        <v>0</v>
      </c>
      <c r="K10" s="30"/>
      <c r="L10" s="135">
        <f>+RRHH_E1[[#This Row],[Costo unitario ($)/HH]]*RRHH_E1[[#This Row],[Tiempo Nº Total HH (*)]]</f>
        <v>0</v>
      </c>
      <c r="M10" s="135"/>
      <c r="N10" s="136">
        <f>+RRHH_E1[[#This Row],[Costo unitario ($)/HH]]*RRHH_E1[[#This Row],[Tiempo Nº Total HH (*)]]</f>
        <v>0</v>
      </c>
      <c r="O10" s="133"/>
      <c r="P10" s="133"/>
      <c r="Q10" s="133"/>
      <c r="R10" s="133"/>
      <c r="S10" s="133"/>
      <c r="T10" s="133"/>
      <c r="U10" s="133">
        <f>+SUM(RRHH_E1[[#This Row],[Aporte Corfo $]:[Aporte Entidad Internacional $ (Valorado)]])</f>
        <v>0</v>
      </c>
    </row>
    <row r="11" spans="2:26" s="15" customFormat="1" ht="12.75" x14ac:dyDescent="0.2">
      <c r="B11" s="16"/>
      <c r="C11" s="17"/>
      <c r="D11" s="17"/>
      <c r="E11" s="17"/>
      <c r="F11" s="17"/>
      <c r="G11" s="17"/>
      <c r="H11" s="17"/>
      <c r="I11" s="17"/>
      <c r="J11" s="17">
        <f>+RRHH_E1[[#This Row],[Tiempo Nº HH /Mes (*)]]*RRHH_E1[[#This Row],[N° Meses]]</f>
        <v>0</v>
      </c>
      <c r="K11" s="30"/>
      <c r="L11" s="135">
        <f>+RRHH_E1[[#This Row],[Costo unitario ($)/HH]]*RRHH_E1[[#This Row],[Tiempo Nº Total HH (*)]]</f>
        <v>0</v>
      </c>
      <c r="M11" s="135"/>
      <c r="N11" s="136">
        <f>+RRHH_E1[[#This Row],[Costo unitario ($)/HH]]*RRHH_E1[[#This Row],[Tiempo Nº Total HH (*)]]</f>
        <v>0</v>
      </c>
      <c r="O11" s="133"/>
      <c r="P11" s="133"/>
      <c r="Q11" s="133"/>
      <c r="R11" s="133"/>
      <c r="S11" s="133"/>
      <c r="T11" s="133"/>
      <c r="U11" s="133">
        <f>+SUM(RRHH_E1[[#This Row],[Aporte Corfo $]:[Aporte Entidad Internacional $ (Valorado)]])</f>
        <v>0</v>
      </c>
    </row>
    <row r="12" spans="2:26" s="15" customFormat="1" ht="12.75" x14ac:dyDescent="0.2">
      <c r="B12" s="16"/>
      <c r="C12" s="17"/>
      <c r="D12" s="17"/>
      <c r="E12" s="17"/>
      <c r="F12" s="17"/>
      <c r="G12" s="17"/>
      <c r="H12" s="17"/>
      <c r="I12" s="17"/>
      <c r="J12" s="17">
        <f>+RRHH_E1[[#This Row],[Tiempo Nº HH /Mes (*)]]*RRHH_E1[[#This Row],[N° Meses]]</f>
        <v>0</v>
      </c>
      <c r="K12" s="30"/>
      <c r="L12" s="135">
        <f>+RRHH_E1[[#This Row],[Costo unitario ($)/HH]]*RRHH_E1[[#This Row],[Tiempo Nº Total HH (*)]]</f>
        <v>0</v>
      </c>
      <c r="M12" s="135"/>
      <c r="N12" s="136">
        <f>+RRHH_E1[[#This Row],[Costo unitario ($)/HH]]*RRHH_E1[[#This Row],[Tiempo Nº Total HH (*)]]</f>
        <v>0</v>
      </c>
      <c r="O12" s="133"/>
      <c r="P12" s="133"/>
      <c r="Q12" s="133"/>
      <c r="R12" s="133"/>
      <c r="S12" s="133"/>
      <c r="T12" s="133"/>
      <c r="U12" s="133">
        <f>+SUM(RRHH_E1[[#This Row],[Aporte Corfo $]:[Aporte Entidad Internacional $ (Valorado)]])</f>
        <v>0</v>
      </c>
    </row>
    <row r="13" spans="2:26" s="15" customFormat="1" ht="12.75" x14ac:dyDescent="0.2">
      <c r="B13" s="16"/>
      <c r="C13" s="17"/>
      <c r="D13" s="17"/>
      <c r="E13" s="17"/>
      <c r="F13" s="17"/>
      <c r="G13" s="17"/>
      <c r="H13" s="17"/>
      <c r="I13" s="17"/>
      <c r="J13" s="17">
        <f>+RRHH_E1[[#This Row],[Tiempo Nº HH /Mes (*)]]*RRHH_E1[[#This Row],[N° Meses]]</f>
        <v>0</v>
      </c>
      <c r="K13" s="30"/>
      <c r="L13" s="135">
        <f>+RRHH_E1[[#This Row],[Costo unitario ($)/HH]]*RRHH_E1[[#This Row],[Tiempo Nº Total HH (*)]]</f>
        <v>0</v>
      </c>
      <c r="M13" s="135"/>
      <c r="N13" s="136">
        <f>+RRHH_E1[[#This Row],[Costo unitario ($)/HH]]*RRHH_E1[[#This Row],[Tiempo Nº Total HH (*)]]</f>
        <v>0</v>
      </c>
      <c r="O13" s="133"/>
      <c r="P13" s="133"/>
      <c r="Q13" s="133"/>
      <c r="R13" s="133"/>
      <c r="S13" s="133"/>
      <c r="T13" s="133"/>
      <c r="U13" s="133">
        <f>+SUM(RRHH_E1[[#This Row],[Aporte Corfo $]:[Aporte Entidad Internacional $ (Valorado)]])</f>
        <v>0</v>
      </c>
    </row>
    <row r="14" spans="2:26" s="15" customFormat="1" ht="12.75" x14ac:dyDescent="0.2">
      <c r="B14" s="16"/>
      <c r="C14" s="17"/>
      <c r="D14" s="17"/>
      <c r="E14" s="17"/>
      <c r="F14" s="17"/>
      <c r="G14" s="17"/>
      <c r="H14" s="17"/>
      <c r="I14" s="17"/>
      <c r="J14" s="17">
        <f>+RRHH_E1[[#This Row],[Tiempo Nº HH /Mes (*)]]*RRHH_E1[[#This Row],[N° Meses]]</f>
        <v>0</v>
      </c>
      <c r="K14" s="30"/>
      <c r="L14" s="135">
        <f>+RRHH_E1[[#This Row],[Costo unitario ($)/HH]]*RRHH_E1[[#This Row],[Tiempo Nº Total HH (*)]]</f>
        <v>0</v>
      </c>
      <c r="M14" s="135"/>
      <c r="N14" s="136">
        <f>+RRHH_E1[[#This Row],[Costo unitario ($)/HH]]*RRHH_E1[[#This Row],[Tiempo Nº Total HH (*)]]</f>
        <v>0</v>
      </c>
      <c r="O14" s="133"/>
      <c r="P14" s="133"/>
      <c r="Q14" s="133"/>
      <c r="R14" s="133"/>
      <c r="S14" s="133"/>
      <c r="T14" s="133"/>
      <c r="U14" s="133">
        <f>+SUM(RRHH_E1[[#This Row],[Aporte Corfo $]:[Aporte Entidad Internacional $ (Valorado)]])</f>
        <v>0</v>
      </c>
    </row>
    <row r="15" spans="2:26" s="15" customFormat="1" ht="12.75" x14ac:dyDescent="0.2">
      <c r="B15" s="137" t="s">
        <v>5</v>
      </c>
      <c r="C15" s="138"/>
      <c r="D15" s="138"/>
      <c r="E15" s="138"/>
      <c r="F15" s="138"/>
      <c r="G15" s="138"/>
      <c r="H15" s="138"/>
      <c r="I15" s="138"/>
      <c r="J15" s="138"/>
      <c r="K15" s="138"/>
      <c r="L15" s="139">
        <f>SUBTOTAL(109,RRHH_E1[Aporte Corfo $])</f>
        <v>0</v>
      </c>
      <c r="M15" s="139">
        <f>SUBTOTAL(109,RRHH_E1[Aporte Beneficiario $ (Pecuniario)])</f>
        <v>0</v>
      </c>
      <c r="N15" s="139">
        <f>SUM(RRHH_E1[Aporte Beneficiario $ (Valorado)])</f>
        <v>0</v>
      </c>
      <c r="O15" s="139">
        <f>SUM(RRHH_E1[Aporte Mandante $ (Pecuniario)])</f>
        <v>0</v>
      </c>
      <c r="P15" s="139">
        <f>SUM(RRHH_E1[Aporte Mandante $ (Valorado)])</f>
        <v>0</v>
      </c>
      <c r="Q15" s="139">
        <f>SUM(RRHH_E1[Aporte Coejecutor $ (Pecuniario)])</f>
        <v>0</v>
      </c>
      <c r="R15" s="139">
        <f>SUM(RRHH_E1[Aporte Coejecutor $ (Valorado)])</f>
        <v>0</v>
      </c>
      <c r="S15" s="139">
        <f>SUM(RRHH_E1[Aporte Entidad Internacional $ (Pecuniario)])</f>
        <v>0</v>
      </c>
      <c r="T15" s="139">
        <f>SUM(RRHH_E1[Aporte Entidad Internacional $ (Valorado)])</f>
        <v>0</v>
      </c>
      <c r="U15" s="139">
        <f>SUM(RRHH_E1[TOTAL])</f>
        <v>0</v>
      </c>
      <c r="Z15" s="18" t="s">
        <v>22</v>
      </c>
    </row>
    <row r="16" spans="2:26" s="15" customFormat="1" ht="12.75" x14ac:dyDescent="0.2">
      <c r="B16" s="39"/>
      <c r="C16" s="39"/>
      <c r="D16" s="39"/>
      <c r="E16" s="39"/>
      <c r="F16" s="39"/>
      <c r="G16" s="39"/>
      <c r="H16" s="39"/>
      <c r="I16" s="39"/>
      <c r="J16" s="39"/>
      <c r="K16" s="39"/>
      <c r="L16" s="40"/>
      <c r="M16" s="40"/>
      <c r="N16" s="40"/>
      <c r="Y16" s="18"/>
    </row>
    <row r="17" spans="2:26" s="15" customFormat="1" x14ac:dyDescent="0.25">
      <c r="B17" s="1" t="s">
        <v>59</v>
      </c>
      <c r="C17"/>
      <c r="D17"/>
      <c r="E17"/>
      <c r="F17"/>
      <c r="G17"/>
      <c r="H17"/>
      <c r="I17"/>
      <c r="J17"/>
      <c r="K17"/>
      <c r="L17"/>
      <c r="M17"/>
      <c r="N17"/>
      <c r="Y17" s="18"/>
    </row>
    <row r="18" spans="2:26" s="84" customFormat="1" ht="25.5" x14ac:dyDescent="0.2">
      <c r="B18" s="36" t="s">
        <v>55</v>
      </c>
      <c r="C18" s="37" t="s">
        <v>42</v>
      </c>
      <c r="D18" s="37" t="s">
        <v>6</v>
      </c>
      <c r="E18" s="37" t="s">
        <v>19</v>
      </c>
      <c r="F18" s="37" t="s">
        <v>14</v>
      </c>
      <c r="G18" s="37" t="s">
        <v>20</v>
      </c>
      <c r="H18" s="37" t="s">
        <v>27</v>
      </c>
      <c r="I18" s="37" t="s">
        <v>15</v>
      </c>
      <c r="J18" s="37" t="s">
        <v>16</v>
      </c>
      <c r="K18" s="37" t="s">
        <v>17</v>
      </c>
      <c r="L18" s="76" t="s">
        <v>108</v>
      </c>
      <c r="M18" s="76" t="s">
        <v>23</v>
      </c>
      <c r="N18" s="76" t="s">
        <v>65</v>
      </c>
      <c r="O18" s="37" t="s">
        <v>64</v>
      </c>
      <c r="P18" s="37" t="s">
        <v>66</v>
      </c>
      <c r="Q18" s="37" t="s">
        <v>68</v>
      </c>
      <c r="R18" s="37" t="s">
        <v>67</v>
      </c>
      <c r="S18" s="37" t="s">
        <v>69</v>
      </c>
      <c r="T18" s="37" t="s">
        <v>70</v>
      </c>
      <c r="U18" s="37" t="s">
        <v>71</v>
      </c>
      <c r="Z18" s="85"/>
    </row>
    <row r="19" spans="2:26" s="15" customFormat="1" ht="12.75" x14ac:dyDescent="0.2">
      <c r="B19" s="12"/>
      <c r="C19" s="13"/>
      <c r="D19" s="13"/>
      <c r="E19" s="13"/>
      <c r="F19" s="13"/>
      <c r="G19" s="13"/>
      <c r="H19" s="13"/>
      <c r="I19" s="13"/>
      <c r="J19" s="13">
        <f>+RRHH_E2[[#This Row],[Tiempo Nº HH /Mes (*)]]*RRHH_E2[[#This Row],[N° Meses]]</f>
        <v>0</v>
      </c>
      <c r="K19" s="14"/>
      <c r="L19" s="133">
        <f>+RRHH_E2[[#This Row],[Costo unitario ($)/HH]]*RRHH_E2[[#This Row],[Tiempo Nº Total HH (*)]]</f>
        <v>0</v>
      </c>
      <c r="M19" s="133"/>
      <c r="N19" s="134"/>
      <c r="O19" s="133"/>
      <c r="P19" s="133"/>
      <c r="Q19" s="133"/>
      <c r="R19" s="133"/>
      <c r="S19" s="133"/>
      <c r="T19" s="133"/>
      <c r="U19" s="133">
        <f>+SUM(RRHH_E2[[#This Row],[Aporte Corfo $]:[Aporte Entidad Internacional $ (Valorado)]])</f>
        <v>0</v>
      </c>
      <c r="Z19" s="18"/>
    </row>
    <row r="20" spans="2:26" s="15" customFormat="1" ht="12.75" x14ac:dyDescent="0.2">
      <c r="B20" s="16"/>
      <c r="C20" s="17"/>
      <c r="D20" s="17"/>
      <c r="E20" s="17"/>
      <c r="F20" s="17"/>
      <c r="G20" s="17"/>
      <c r="H20" s="17"/>
      <c r="I20" s="17"/>
      <c r="J20" s="17">
        <f>+RRHH_E2[[#This Row],[Tiempo Nº HH /Mes (*)]]*RRHH_E2[[#This Row],[N° Meses]]</f>
        <v>0</v>
      </c>
      <c r="K20" s="30"/>
      <c r="L20" s="135">
        <f>+RRHH_E2[[#This Row],[Costo unitario ($)/HH]]*RRHH_E2[[#This Row],[Tiempo Nº Total HH (*)]]</f>
        <v>0</v>
      </c>
      <c r="M20" s="135"/>
      <c r="N20" s="136"/>
      <c r="O20" s="133"/>
      <c r="P20" s="133"/>
      <c r="Q20" s="133"/>
      <c r="R20" s="133"/>
      <c r="S20" s="133"/>
      <c r="T20" s="133"/>
      <c r="U20" s="133">
        <f>+SUM(RRHH_E2[[#This Row],[Aporte Corfo $]:[Aporte Entidad Internacional $ (Valorado)]])</f>
        <v>0</v>
      </c>
      <c r="Z20" s="18"/>
    </row>
    <row r="21" spans="2:26" s="15" customFormat="1" ht="12.75" x14ac:dyDescent="0.2">
      <c r="B21" s="16"/>
      <c r="C21" s="17"/>
      <c r="D21" s="17"/>
      <c r="E21" s="17"/>
      <c r="F21" s="17"/>
      <c r="G21" s="17"/>
      <c r="H21" s="17"/>
      <c r="I21" s="17"/>
      <c r="J21" s="17">
        <f>+RRHH_E2[[#This Row],[Tiempo Nº HH /Mes (*)]]*RRHH_E2[[#This Row],[N° Meses]]</f>
        <v>0</v>
      </c>
      <c r="K21" s="30"/>
      <c r="L21" s="135">
        <f>+RRHH_E2[[#This Row],[Costo unitario ($)/HH]]*RRHH_E2[[#This Row],[Tiempo Nº Total HH (*)]]</f>
        <v>0</v>
      </c>
      <c r="M21" s="135"/>
      <c r="N21" s="136"/>
      <c r="O21" s="133"/>
      <c r="P21" s="133"/>
      <c r="Q21" s="133"/>
      <c r="R21" s="133"/>
      <c r="S21" s="133"/>
      <c r="T21" s="133"/>
      <c r="U21" s="133">
        <f>+SUM(RRHH_E2[[#This Row],[Aporte Corfo $]:[Aporte Entidad Internacional $ (Valorado)]])</f>
        <v>0</v>
      </c>
      <c r="Z21" s="18"/>
    </row>
    <row r="22" spans="2:26" s="15" customFormat="1" ht="12.75" x14ac:dyDescent="0.2">
      <c r="B22" s="16"/>
      <c r="C22" s="17"/>
      <c r="D22" s="17"/>
      <c r="E22" s="17"/>
      <c r="F22" s="17"/>
      <c r="G22" s="17"/>
      <c r="H22" s="17"/>
      <c r="I22" s="17"/>
      <c r="J22" s="17">
        <f>+RRHH_E2[[#This Row],[Tiempo Nº HH /Mes (*)]]*RRHH_E2[[#This Row],[N° Meses]]</f>
        <v>0</v>
      </c>
      <c r="K22" s="30"/>
      <c r="L22" s="135">
        <f>+RRHH_E2[[#This Row],[Costo unitario ($)/HH]]*RRHH_E2[[#This Row],[Tiempo Nº Total HH (*)]]</f>
        <v>0</v>
      </c>
      <c r="M22" s="135"/>
      <c r="N22" s="136"/>
      <c r="O22" s="133"/>
      <c r="P22" s="133"/>
      <c r="Q22" s="133"/>
      <c r="R22" s="133"/>
      <c r="S22" s="133"/>
      <c r="T22" s="133"/>
      <c r="U22" s="133">
        <f>+SUM(RRHH_E2[[#This Row],[Aporte Corfo $]:[Aporte Entidad Internacional $ (Valorado)]])</f>
        <v>0</v>
      </c>
      <c r="Z22" s="18"/>
    </row>
    <row r="23" spans="2:26" s="15" customFormat="1" ht="12.75" x14ac:dyDescent="0.2">
      <c r="B23" s="16"/>
      <c r="C23" s="17"/>
      <c r="D23" s="17"/>
      <c r="E23" s="17"/>
      <c r="F23" s="17"/>
      <c r="G23" s="17"/>
      <c r="H23" s="17"/>
      <c r="I23" s="17"/>
      <c r="J23" s="17">
        <f>+RRHH_E2[[#This Row],[Tiempo Nº HH /Mes (*)]]*RRHH_E2[[#This Row],[N° Meses]]</f>
        <v>0</v>
      </c>
      <c r="K23" s="30"/>
      <c r="L23" s="135">
        <f>+RRHH_E2[[#This Row],[Costo unitario ($)/HH]]*RRHH_E2[[#This Row],[Tiempo Nº Total HH (*)]]</f>
        <v>0</v>
      </c>
      <c r="M23" s="135"/>
      <c r="N23" s="136"/>
      <c r="O23" s="133"/>
      <c r="P23" s="133"/>
      <c r="Q23" s="133"/>
      <c r="R23" s="133"/>
      <c r="S23" s="133"/>
      <c r="T23" s="133"/>
      <c r="U23" s="133">
        <f>+SUM(RRHH_E2[[#This Row],[Aporte Corfo $]:[Aporte Entidad Internacional $ (Valorado)]])</f>
        <v>0</v>
      </c>
      <c r="Z23" s="18"/>
    </row>
    <row r="24" spans="2:26" s="15" customFormat="1" ht="12.75" x14ac:dyDescent="0.2">
      <c r="B24" s="16"/>
      <c r="C24" s="17"/>
      <c r="D24" s="17"/>
      <c r="E24" s="17"/>
      <c r="F24" s="17"/>
      <c r="G24" s="17"/>
      <c r="H24" s="17"/>
      <c r="I24" s="17"/>
      <c r="J24" s="17">
        <f>+RRHH_E2[[#This Row],[Tiempo Nº HH /Mes (*)]]*RRHH_E2[[#This Row],[N° Meses]]</f>
        <v>0</v>
      </c>
      <c r="K24" s="30"/>
      <c r="L24" s="135">
        <f>+RRHH_E2[[#This Row],[Costo unitario ($)/HH]]*RRHH_E2[[#This Row],[Tiempo Nº Total HH (*)]]</f>
        <v>0</v>
      </c>
      <c r="M24" s="135"/>
      <c r="N24" s="136"/>
      <c r="O24" s="133"/>
      <c r="P24" s="133"/>
      <c r="Q24" s="133"/>
      <c r="R24" s="133"/>
      <c r="S24" s="133"/>
      <c r="T24" s="133"/>
      <c r="U24" s="133">
        <f>+SUM(RRHH_E2[[#This Row],[Aporte Corfo $]:[Aporte Entidad Internacional $ (Valorado)]])</f>
        <v>0</v>
      </c>
      <c r="Z24" s="18"/>
    </row>
    <row r="25" spans="2:26" s="15" customFormat="1" ht="12.75" x14ac:dyDescent="0.2">
      <c r="B25" s="16"/>
      <c r="C25" s="17"/>
      <c r="D25" s="17"/>
      <c r="E25" s="17"/>
      <c r="F25" s="17"/>
      <c r="G25" s="17"/>
      <c r="H25" s="17"/>
      <c r="I25" s="17"/>
      <c r="J25" s="17">
        <f>+RRHH_E2[[#This Row],[Tiempo Nº HH /Mes (*)]]*RRHH_E2[[#This Row],[N° Meses]]</f>
        <v>0</v>
      </c>
      <c r="K25" s="30"/>
      <c r="L25" s="135">
        <f>+RRHH_E2[[#This Row],[Costo unitario ($)/HH]]*RRHH_E2[[#This Row],[Tiempo Nº Total HH (*)]]</f>
        <v>0</v>
      </c>
      <c r="M25" s="135"/>
      <c r="N25" s="136"/>
      <c r="O25" s="133"/>
      <c r="P25" s="133"/>
      <c r="Q25" s="133"/>
      <c r="R25" s="133"/>
      <c r="S25" s="133"/>
      <c r="T25" s="133"/>
      <c r="U25" s="133">
        <f>+SUM(RRHH_E2[[#This Row],[Aporte Corfo $]:[Aporte Entidad Internacional $ (Valorado)]])</f>
        <v>0</v>
      </c>
      <c r="Z25" s="18"/>
    </row>
    <row r="26" spans="2:26" s="15" customFormat="1" ht="12.75" x14ac:dyDescent="0.2">
      <c r="B26" s="16"/>
      <c r="C26" s="17"/>
      <c r="D26" s="17"/>
      <c r="E26" s="17"/>
      <c r="F26" s="17"/>
      <c r="G26" s="17"/>
      <c r="H26" s="17"/>
      <c r="I26" s="17"/>
      <c r="J26" s="17">
        <f>+RRHH_E2[[#This Row],[Tiempo Nº HH /Mes (*)]]*RRHH_E2[[#This Row],[N° Meses]]</f>
        <v>0</v>
      </c>
      <c r="K26" s="30"/>
      <c r="L26" s="135">
        <f>+RRHH_E2[[#This Row],[Costo unitario ($)/HH]]*RRHH_E2[[#This Row],[Tiempo Nº Total HH (*)]]</f>
        <v>0</v>
      </c>
      <c r="M26" s="135"/>
      <c r="N26" s="136"/>
      <c r="O26" s="133"/>
      <c r="P26" s="133"/>
      <c r="Q26" s="133"/>
      <c r="R26" s="133"/>
      <c r="S26" s="133"/>
      <c r="T26" s="133"/>
      <c r="U26" s="133">
        <f>+SUM(RRHH_E2[[#This Row],[Aporte Corfo $]:[Aporte Entidad Internacional $ (Valorado)]])</f>
        <v>0</v>
      </c>
      <c r="Z26" s="18"/>
    </row>
    <row r="27" spans="2:26" s="15" customFormat="1" ht="12.75" x14ac:dyDescent="0.2">
      <c r="B27" s="16"/>
      <c r="C27" s="17"/>
      <c r="D27" s="17"/>
      <c r="E27" s="17"/>
      <c r="F27" s="17"/>
      <c r="G27" s="17"/>
      <c r="H27" s="17"/>
      <c r="I27" s="17"/>
      <c r="J27" s="17">
        <f>+RRHH_E2[[#This Row],[Tiempo Nº HH /Mes (*)]]*RRHH_E2[[#This Row],[N° Meses]]</f>
        <v>0</v>
      </c>
      <c r="K27" s="30"/>
      <c r="L27" s="135">
        <f>+RRHH_E2[[#This Row],[Costo unitario ($)/HH]]*RRHH_E2[[#This Row],[Tiempo Nº Total HH (*)]]</f>
        <v>0</v>
      </c>
      <c r="M27" s="135"/>
      <c r="N27" s="136"/>
      <c r="O27" s="133"/>
      <c r="P27" s="133"/>
      <c r="Q27" s="133"/>
      <c r="R27" s="133"/>
      <c r="S27" s="133"/>
      <c r="T27" s="133"/>
      <c r="U27" s="133">
        <f>+SUM(RRHH_E2[[#This Row],[Aporte Corfo $]:[Aporte Entidad Internacional $ (Valorado)]])</f>
        <v>0</v>
      </c>
      <c r="Z27" s="18"/>
    </row>
    <row r="28" spans="2:26" s="15" customFormat="1" ht="12.75" x14ac:dyDescent="0.2">
      <c r="B28" s="137" t="s">
        <v>5</v>
      </c>
      <c r="C28" s="138"/>
      <c r="D28" s="138"/>
      <c r="E28" s="138"/>
      <c r="F28" s="138"/>
      <c r="G28" s="138"/>
      <c r="H28" s="138"/>
      <c r="I28" s="138"/>
      <c r="J28" s="138"/>
      <c r="K28" s="138"/>
      <c r="L28" s="139">
        <f>SUBTOTAL(109,RRHH_E2[Aporte Corfo $])</f>
        <v>0</v>
      </c>
      <c r="M28" s="139">
        <f>SUBTOTAL(109,RRHH_E2[Aporte Beneficiario $ (Pecuniario)])</f>
        <v>0</v>
      </c>
      <c r="N28" s="139">
        <f>SUBTOTAL(109,RRHH_E2[Aporte Beneficiario $ (Valorado)])</f>
        <v>0</v>
      </c>
      <c r="O28" s="139">
        <f>SUBTOTAL(109,RRHH_E2[Aporte Mandante $ (Pecuniario)])</f>
        <v>0</v>
      </c>
      <c r="P28" s="139">
        <f>SUBTOTAL(109,RRHH_E2[Aporte Mandante $ (Valorado)])</f>
        <v>0</v>
      </c>
      <c r="Q28" s="139">
        <f>SUBTOTAL(109,RRHH_E2[Aporte Coejecutor $ (Pecuniario)])</f>
        <v>0</v>
      </c>
      <c r="R28" s="139">
        <f>SUBTOTAL(109,RRHH_E2[Aporte Coejecutor $ (Valorado)])</f>
        <v>0</v>
      </c>
      <c r="S28" s="139">
        <f>SUBTOTAL(109,RRHH_E2[Aporte Entidad Internacional $ (Pecuniario)])</f>
        <v>0</v>
      </c>
      <c r="T28" s="139">
        <f>SUBTOTAL(109,RRHH_E2[Aporte Entidad Internacional $ (Valorado)])</f>
        <v>0</v>
      </c>
      <c r="U28" s="139">
        <f>SUBTOTAL(109,RRHH_E2[TOTAL])</f>
        <v>0</v>
      </c>
      <c r="Z28" s="18"/>
    </row>
    <row r="29" spans="2:26" s="15" customFormat="1" ht="12.75" x14ac:dyDescent="0.2">
      <c r="B29" s="39"/>
      <c r="C29" s="39"/>
      <c r="D29" s="39"/>
      <c r="E29" s="39"/>
      <c r="F29" s="39"/>
      <c r="G29" s="39"/>
      <c r="H29" s="39"/>
      <c r="I29" s="39"/>
      <c r="J29" s="39"/>
      <c r="K29" s="39"/>
      <c r="L29" s="40"/>
      <c r="M29" s="40"/>
      <c r="N29" s="40"/>
      <c r="Y29" s="18"/>
    </row>
    <row r="30" spans="2:26" s="15" customFormat="1" x14ac:dyDescent="0.25">
      <c r="B30" s="1" t="s">
        <v>60</v>
      </c>
      <c r="C30"/>
      <c r="D30"/>
      <c r="E30"/>
      <c r="F30"/>
      <c r="G30"/>
      <c r="H30"/>
      <c r="I30"/>
      <c r="J30"/>
      <c r="K30"/>
      <c r="L30"/>
      <c r="M30"/>
      <c r="N30"/>
      <c r="Y30" s="18"/>
    </row>
    <row r="31" spans="2:26" s="84" customFormat="1" ht="25.5" x14ac:dyDescent="0.2">
      <c r="B31" s="36" t="s">
        <v>55</v>
      </c>
      <c r="C31" s="37" t="s">
        <v>42</v>
      </c>
      <c r="D31" s="37" t="s">
        <v>6</v>
      </c>
      <c r="E31" s="37" t="s">
        <v>19</v>
      </c>
      <c r="F31" s="37" t="s">
        <v>14</v>
      </c>
      <c r="G31" s="37" t="s">
        <v>20</v>
      </c>
      <c r="H31" s="37" t="s">
        <v>27</v>
      </c>
      <c r="I31" s="37" t="s">
        <v>15</v>
      </c>
      <c r="J31" s="37" t="s">
        <v>16</v>
      </c>
      <c r="K31" s="37" t="s">
        <v>17</v>
      </c>
      <c r="L31" s="76" t="s">
        <v>108</v>
      </c>
      <c r="M31" s="76" t="s">
        <v>23</v>
      </c>
      <c r="N31" s="76" t="s">
        <v>65</v>
      </c>
      <c r="O31" s="37" t="s">
        <v>64</v>
      </c>
      <c r="P31" s="37" t="s">
        <v>66</v>
      </c>
      <c r="Q31" s="37" t="s">
        <v>68</v>
      </c>
      <c r="R31" s="37" t="s">
        <v>67</v>
      </c>
      <c r="S31" s="37" t="s">
        <v>69</v>
      </c>
      <c r="T31" s="37" t="s">
        <v>70</v>
      </c>
      <c r="U31" s="37" t="s">
        <v>71</v>
      </c>
      <c r="Z31" s="85"/>
    </row>
    <row r="32" spans="2:26" s="15" customFormat="1" ht="12.75" x14ac:dyDescent="0.2">
      <c r="B32" s="12"/>
      <c r="C32" s="13"/>
      <c r="D32" s="13"/>
      <c r="E32" s="13"/>
      <c r="F32" s="13"/>
      <c r="G32" s="13"/>
      <c r="H32" s="13"/>
      <c r="I32" s="13"/>
      <c r="J32" s="13">
        <f>+RRHH_E3[[#This Row],[Tiempo Nº HH /Mes (*)]]*RRHH_E3[[#This Row],[N° Meses]]</f>
        <v>0</v>
      </c>
      <c r="K32" s="14"/>
      <c r="L32" s="133"/>
      <c r="M32" s="133"/>
      <c r="N32" s="134"/>
      <c r="O32" s="133"/>
      <c r="P32" s="133"/>
      <c r="Q32" s="133"/>
      <c r="R32" s="133"/>
      <c r="S32" s="133"/>
      <c r="T32" s="133"/>
      <c r="U32" s="133">
        <f>+SUM(RRHH_E3[[#This Row],[Aporte Corfo $]:[Aporte Entidad Internacional $ (Valorado)]])</f>
        <v>0</v>
      </c>
      <c r="Z32" s="18"/>
    </row>
    <row r="33" spans="2:26" s="15" customFormat="1" ht="12.75" x14ac:dyDescent="0.2">
      <c r="B33" s="16"/>
      <c r="C33" s="17"/>
      <c r="D33" s="17"/>
      <c r="E33" s="17"/>
      <c r="F33" s="17"/>
      <c r="G33" s="17"/>
      <c r="H33" s="17"/>
      <c r="I33" s="17"/>
      <c r="J33" s="17">
        <f>+RRHH_E3[[#This Row],[Tiempo Nº HH /Mes (*)]]*RRHH_E3[[#This Row],[N° Meses]]</f>
        <v>0</v>
      </c>
      <c r="K33" s="30"/>
      <c r="L33" s="135"/>
      <c r="M33" s="135"/>
      <c r="N33" s="136"/>
      <c r="O33" s="133"/>
      <c r="P33" s="133"/>
      <c r="Q33" s="133"/>
      <c r="R33" s="133"/>
      <c r="S33" s="133"/>
      <c r="T33" s="133"/>
      <c r="U33" s="133">
        <f>+SUM(RRHH_E3[[#This Row],[Aporte Corfo $]:[Aporte Entidad Internacional $ (Valorado)]])</f>
        <v>0</v>
      </c>
      <c r="Z33" s="18"/>
    </row>
    <row r="34" spans="2:26" s="15" customFormat="1" ht="12.75" x14ac:dyDescent="0.2">
      <c r="B34" s="16"/>
      <c r="C34" s="17"/>
      <c r="D34" s="17"/>
      <c r="E34" s="17"/>
      <c r="F34" s="17"/>
      <c r="G34" s="17"/>
      <c r="H34" s="17"/>
      <c r="I34" s="17"/>
      <c r="J34" s="17">
        <f>+RRHH_E3[[#This Row],[Tiempo Nº HH /Mes (*)]]*RRHH_E3[[#This Row],[N° Meses]]</f>
        <v>0</v>
      </c>
      <c r="K34" s="30"/>
      <c r="L34" s="135"/>
      <c r="M34" s="135"/>
      <c r="N34" s="136"/>
      <c r="O34" s="133"/>
      <c r="P34" s="133"/>
      <c r="Q34" s="133"/>
      <c r="R34" s="133"/>
      <c r="S34" s="133"/>
      <c r="T34" s="133"/>
      <c r="U34" s="133">
        <f>+SUM(RRHH_E3[[#This Row],[Aporte Corfo $]:[Aporte Entidad Internacional $ (Valorado)]])</f>
        <v>0</v>
      </c>
      <c r="Z34" s="18"/>
    </row>
    <row r="35" spans="2:26" s="15" customFormat="1" ht="12.75" x14ac:dyDescent="0.2">
      <c r="B35" s="16"/>
      <c r="C35" s="17"/>
      <c r="D35" s="17"/>
      <c r="E35" s="17"/>
      <c r="F35" s="17"/>
      <c r="G35" s="17"/>
      <c r="H35" s="17"/>
      <c r="I35" s="17"/>
      <c r="J35" s="17">
        <f>+RRHH_E3[[#This Row],[Tiempo Nº HH /Mes (*)]]*RRHH_E3[[#This Row],[N° Meses]]</f>
        <v>0</v>
      </c>
      <c r="K35" s="30"/>
      <c r="L35" s="135"/>
      <c r="M35" s="135"/>
      <c r="N35" s="136"/>
      <c r="O35" s="133"/>
      <c r="P35" s="133"/>
      <c r="Q35" s="133"/>
      <c r="R35" s="133"/>
      <c r="S35" s="133"/>
      <c r="T35" s="133"/>
      <c r="U35" s="133">
        <f>+SUM(RRHH_E3[[#This Row],[Aporte Corfo $]:[Aporte Entidad Internacional $ (Valorado)]])</f>
        <v>0</v>
      </c>
      <c r="Z35" s="18"/>
    </row>
    <row r="36" spans="2:26" s="15" customFormat="1" ht="12.75" x14ac:dyDescent="0.2">
      <c r="B36" s="16"/>
      <c r="C36" s="17"/>
      <c r="D36" s="17"/>
      <c r="E36" s="17"/>
      <c r="F36" s="17"/>
      <c r="G36" s="17"/>
      <c r="H36" s="17"/>
      <c r="I36" s="17"/>
      <c r="J36" s="17">
        <f>+RRHH_E3[[#This Row],[Tiempo Nº HH /Mes (*)]]*RRHH_E3[[#This Row],[N° Meses]]</f>
        <v>0</v>
      </c>
      <c r="K36" s="30"/>
      <c r="L36" s="135"/>
      <c r="M36" s="135"/>
      <c r="N36" s="136"/>
      <c r="O36" s="133"/>
      <c r="P36" s="133"/>
      <c r="Q36" s="133"/>
      <c r="R36" s="133"/>
      <c r="S36" s="133"/>
      <c r="T36" s="133"/>
      <c r="U36" s="133">
        <f>+SUM(RRHH_E3[[#This Row],[Aporte Corfo $]:[Aporte Entidad Internacional $ (Valorado)]])</f>
        <v>0</v>
      </c>
      <c r="Z36" s="18"/>
    </row>
    <row r="37" spans="2:26" s="15" customFormat="1" ht="12.75" x14ac:dyDescent="0.2">
      <c r="B37" s="16"/>
      <c r="C37" s="17"/>
      <c r="D37" s="17"/>
      <c r="E37" s="17"/>
      <c r="F37" s="17"/>
      <c r="G37" s="17"/>
      <c r="H37" s="17"/>
      <c r="I37" s="17"/>
      <c r="J37" s="17">
        <f>+RRHH_E3[[#This Row],[Tiempo Nº HH /Mes (*)]]*RRHH_E3[[#This Row],[N° Meses]]</f>
        <v>0</v>
      </c>
      <c r="K37" s="30"/>
      <c r="L37" s="135"/>
      <c r="M37" s="135"/>
      <c r="N37" s="136"/>
      <c r="O37" s="133"/>
      <c r="P37" s="133"/>
      <c r="Q37" s="133"/>
      <c r="R37" s="133"/>
      <c r="S37" s="133"/>
      <c r="T37" s="133"/>
      <c r="U37" s="133">
        <f>+SUM(RRHH_E3[[#This Row],[Aporte Corfo $]:[Aporte Entidad Internacional $ (Valorado)]])</f>
        <v>0</v>
      </c>
      <c r="Z37" s="18"/>
    </row>
    <row r="38" spans="2:26" s="15" customFormat="1" ht="12.75" x14ac:dyDescent="0.2">
      <c r="B38" s="16"/>
      <c r="C38" s="17"/>
      <c r="D38" s="17"/>
      <c r="E38" s="17"/>
      <c r="F38" s="17"/>
      <c r="G38" s="17"/>
      <c r="H38" s="17"/>
      <c r="I38" s="17"/>
      <c r="J38" s="17">
        <f>+RRHH_E3[[#This Row],[Tiempo Nº HH /Mes (*)]]*RRHH_E3[[#This Row],[N° Meses]]</f>
        <v>0</v>
      </c>
      <c r="K38" s="30"/>
      <c r="L38" s="135"/>
      <c r="M38" s="135"/>
      <c r="N38" s="136"/>
      <c r="O38" s="133"/>
      <c r="P38" s="133"/>
      <c r="Q38" s="133"/>
      <c r="R38" s="133"/>
      <c r="S38" s="133"/>
      <c r="T38" s="133"/>
      <c r="U38" s="133">
        <f>+SUM(RRHH_E3[[#This Row],[Aporte Corfo $]:[Aporte Entidad Internacional $ (Valorado)]])</f>
        <v>0</v>
      </c>
      <c r="Z38" s="18"/>
    </row>
    <row r="39" spans="2:26" s="15" customFormat="1" ht="12.75" x14ac:dyDescent="0.2">
      <c r="B39" s="16"/>
      <c r="C39" s="17"/>
      <c r="D39" s="17"/>
      <c r="E39" s="17"/>
      <c r="F39" s="17"/>
      <c r="G39" s="17"/>
      <c r="H39" s="17"/>
      <c r="I39" s="17"/>
      <c r="J39" s="17">
        <f>+RRHH_E3[[#This Row],[Tiempo Nº HH /Mes (*)]]*RRHH_E3[[#This Row],[N° Meses]]</f>
        <v>0</v>
      </c>
      <c r="K39" s="30"/>
      <c r="L39" s="135"/>
      <c r="M39" s="135"/>
      <c r="N39" s="136"/>
      <c r="O39" s="133"/>
      <c r="P39" s="133"/>
      <c r="Q39" s="133"/>
      <c r="R39" s="133"/>
      <c r="S39" s="133"/>
      <c r="T39" s="133"/>
      <c r="U39" s="133">
        <f>+SUM(RRHH_E3[[#This Row],[Aporte Corfo $]:[Aporte Entidad Internacional $ (Valorado)]])</f>
        <v>0</v>
      </c>
      <c r="Z39" s="18"/>
    </row>
    <row r="40" spans="2:26" x14ac:dyDescent="0.25">
      <c r="B40" s="16"/>
      <c r="C40" s="17"/>
      <c r="D40" s="17"/>
      <c r="E40" s="17"/>
      <c r="F40" s="17"/>
      <c r="G40" s="17"/>
      <c r="H40" s="17"/>
      <c r="I40" s="17"/>
      <c r="J40" s="17">
        <f>+RRHH_E3[[#This Row],[Tiempo Nº HH /Mes (*)]]*RRHH_E3[[#This Row],[N° Meses]]</f>
        <v>0</v>
      </c>
      <c r="K40" s="30"/>
      <c r="L40" s="135"/>
      <c r="M40" s="135"/>
      <c r="N40" s="136"/>
      <c r="O40" s="133"/>
      <c r="P40" s="133"/>
      <c r="Q40" s="133"/>
      <c r="R40" s="133"/>
      <c r="S40" s="133"/>
      <c r="T40" s="133"/>
      <c r="U40" s="133">
        <f>+SUM(RRHH_E3[[#This Row],[Aporte Corfo $]:[Aporte Entidad Internacional $ (Valorado)]])</f>
        <v>0</v>
      </c>
    </row>
    <row r="41" spans="2:26" s="15" customFormat="1" ht="12.95" customHeight="1" x14ac:dyDescent="0.2">
      <c r="B41" s="137" t="s">
        <v>5</v>
      </c>
      <c r="C41" s="138"/>
      <c r="D41" s="138"/>
      <c r="E41" s="138"/>
      <c r="F41" s="138"/>
      <c r="G41" s="138"/>
      <c r="H41" s="138"/>
      <c r="I41" s="138"/>
      <c r="J41" s="138"/>
      <c r="K41" s="138"/>
      <c r="L41" s="140">
        <f>SUBTOTAL(109,RRHH_E3[Aporte Corfo $])</f>
        <v>0</v>
      </c>
      <c r="M41" s="140">
        <f>SUBTOTAL(109,RRHH_E3[Aporte Beneficiario $ (Pecuniario)])</f>
        <v>0</v>
      </c>
      <c r="N41" s="140">
        <f>SUBTOTAL(109,RRHH_E3[Aporte Beneficiario $ (Valorado)])</f>
        <v>0</v>
      </c>
      <c r="O41" s="140">
        <f>SUBTOTAL(109,RRHH_E3[Aporte Mandante $ (Pecuniario)])</f>
        <v>0</v>
      </c>
      <c r="P41" s="140">
        <f>SUBTOTAL(109,RRHH_E3[Aporte Mandante $ (Valorado)])</f>
        <v>0</v>
      </c>
      <c r="Q41" s="140">
        <f>SUBTOTAL(109,RRHH_E3[Aporte Coejecutor $ (Pecuniario)])</f>
        <v>0</v>
      </c>
      <c r="R41" s="140">
        <f>SUBTOTAL(109,RRHH_E3[Aporte Coejecutor $ (Valorado)])</f>
        <v>0</v>
      </c>
      <c r="S41" s="140">
        <f>SUBTOTAL(109,RRHH_E3[Aporte Entidad Internacional $ (Pecuniario)])</f>
        <v>0</v>
      </c>
      <c r="T41" s="140">
        <f>SUBTOTAL(109,RRHH_E3[Aporte Entidad Internacional $ (Valorado)])</f>
        <v>0</v>
      </c>
      <c r="U41" s="140">
        <f>SUBTOTAL(109,RRHH_E3[TOTAL])</f>
        <v>0</v>
      </c>
    </row>
    <row r="42" spans="2:26" s="15" customFormat="1" ht="12.95" customHeight="1" x14ac:dyDescent="0.2">
      <c r="B42" s="82"/>
      <c r="C42" s="82"/>
      <c r="D42" s="82"/>
      <c r="E42" s="82"/>
      <c r="F42" s="82"/>
      <c r="G42" s="82"/>
      <c r="H42" s="82"/>
      <c r="I42" s="82"/>
      <c r="J42" s="82"/>
      <c r="K42" s="82"/>
      <c r="L42" s="83"/>
      <c r="M42" s="83"/>
      <c r="N42" s="83"/>
      <c r="O42" s="83"/>
      <c r="P42" s="83"/>
      <c r="Q42" s="83"/>
      <c r="R42" s="83"/>
      <c r="S42" s="83"/>
      <c r="T42" s="83"/>
    </row>
    <row r="43" spans="2:26" s="15" customFormat="1" ht="12.95" customHeight="1" x14ac:dyDescent="0.2">
      <c r="B43" s="82"/>
      <c r="C43" s="82"/>
      <c r="D43" s="82"/>
      <c r="E43" s="82"/>
      <c r="F43" s="82"/>
      <c r="G43" s="82"/>
      <c r="H43" s="82"/>
      <c r="I43" s="82"/>
      <c r="J43" s="82"/>
      <c r="K43" s="82"/>
      <c r="L43" s="83"/>
      <c r="M43" s="83"/>
      <c r="N43" s="83"/>
      <c r="O43" s="83"/>
      <c r="P43" s="83"/>
      <c r="Q43" s="83"/>
      <c r="R43" s="83"/>
      <c r="S43" s="83"/>
      <c r="T43" s="83"/>
    </row>
    <row r="44" spans="2:26" s="15" customFormat="1" ht="12.75" x14ac:dyDescent="0.2">
      <c r="B44" s="39"/>
      <c r="C44" s="39"/>
      <c r="D44" s="39"/>
      <c r="E44" s="39"/>
      <c r="F44" s="39"/>
      <c r="G44" s="39"/>
      <c r="H44" s="39"/>
      <c r="I44" s="39"/>
      <c r="J44" s="39"/>
      <c r="K44" s="39"/>
      <c r="L44" s="40"/>
      <c r="M44" s="40"/>
      <c r="N44" s="40"/>
    </row>
    <row r="45" spans="2:26" s="15" customFormat="1" ht="12.75" x14ac:dyDescent="0.2">
      <c r="B45" s="206" t="s">
        <v>38</v>
      </c>
      <c r="C45" s="206"/>
      <c r="D45" s="207"/>
      <c r="E45" s="207"/>
      <c r="F45" s="207"/>
      <c r="G45" s="207"/>
      <c r="H45" s="207"/>
      <c r="I45" s="207"/>
      <c r="J45" s="207"/>
      <c r="K45" s="207"/>
      <c r="L45" s="207"/>
      <c r="M45" s="19"/>
    </row>
    <row r="46" spans="2:26" s="15" customFormat="1" ht="12.75" x14ac:dyDescent="0.2">
      <c r="B46" s="206" t="s">
        <v>91</v>
      </c>
      <c r="C46" s="206"/>
      <c r="D46" s="206"/>
      <c r="E46" s="206"/>
      <c r="F46" s="206"/>
      <c r="G46" s="206"/>
      <c r="H46" s="206"/>
      <c r="I46" s="206"/>
      <c r="J46" s="206"/>
      <c r="K46" s="206"/>
      <c r="L46" s="206"/>
    </row>
    <row r="47" spans="2:26" s="15" customFormat="1" ht="12.95" customHeight="1" x14ac:dyDescent="0.2">
      <c r="B47" s="208" t="s">
        <v>37</v>
      </c>
      <c r="C47" s="208"/>
      <c r="D47" s="208"/>
      <c r="E47" s="208"/>
      <c r="F47" s="208"/>
      <c r="G47" s="208"/>
      <c r="H47" s="208"/>
      <c r="I47" s="208"/>
      <c r="J47" s="208"/>
      <c r="K47" s="208"/>
      <c r="L47" s="208"/>
      <c r="M47" s="74"/>
      <c r="N47" s="74"/>
    </row>
    <row r="48" spans="2:26" hidden="1" x14ac:dyDescent="0.25">
      <c r="B48" s="19"/>
      <c r="C48" s="19"/>
      <c r="D48" s="19"/>
      <c r="E48" s="19">
        <f>+SUMIF(RRHH_E1[¿Es preexistente? Complete Si o No],"=Si",RRHH_E1[Aporte Corfo $])</f>
        <v>0</v>
      </c>
      <c r="F48" s="19"/>
      <c r="G48" s="19"/>
      <c r="H48" s="19"/>
      <c r="I48" s="19"/>
      <c r="J48" s="19"/>
      <c r="K48" s="19"/>
    </row>
    <row r="49" spans="5:5" hidden="1" x14ac:dyDescent="0.25">
      <c r="E49">
        <f>+SUMIF(RRHH_E2[¿Es preexistente? Complete Si o No],"=Si",RRHH_E2[Aporte Corfo $])</f>
        <v>0</v>
      </c>
    </row>
    <row r="50" spans="5:5" hidden="1" x14ac:dyDescent="0.25">
      <c r="E50">
        <f>+SUMIF(RRHH_E3[¿Es preexistente? Complete Si o No],"=Si",RRHH_E3[Aporte Corfo $])</f>
        <v>0</v>
      </c>
    </row>
    <row r="51" spans="5:5" hidden="1" x14ac:dyDescent="0.25">
      <c r="E51">
        <f>+SUM(E48:E50)</f>
        <v>0</v>
      </c>
    </row>
  </sheetData>
  <sheetProtection insertRows="0" deleteRows="0"/>
  <protectedRanges>
    <protectedRange sqref="B6:N14 B19:N27 B32:N40" name="Rango2"/>
  </protectedRanges>
  <customSheetViews>
    <customSheetView guid="{473BFED3-A772-4200-9583-202E007800C0}" showGridLines="0">
      <selection activeCell="F19" sqref="F19"/>
      <pageMargins left="0.7" right="0.7" top="0.75" bottom="0.75" header="0.3" footer="0.3"/>
      <pageSetup orientation="portrait" horizontalDpi="0" verticalDpi="0" r:id="rId1"/>
    </customSheetView>
  </customSheetViews>
  <mergeCells count="3">
    <mergeCell ref="B45:L45"/>
    <mergeCell ref="B46:L46"/>
    <mergeCell ref="B47:L47"/>
  </mergeCells>
  <dataValidations count="1">
    <dataValidation type="list" allowBlank="1" showInputMessage="1" showErrorMessage="1" sqref="E19:E27 E6:E14 E32:E40" xr:uid="{00000000-0002-0000-0200-000000000000}">
      <formula1>$E$1:$E$2</formula1>
    </dataValidation>
  </dataValidations>
  <pageMargins left="0.7" right="0.7" top="0.75" bottom="0.75" header="0.3" footer="0.3"/>
  <pageSetup orientation="portrait"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C488"/>
  </sheetPr>
  <dimension ref="B1:Z51"/>
  <sheetViews>
    <sheetView showGridLines="0" zoomScale="66" zoomScaleNormal="74" workbookViewId="0">
      <selection activeCell="J6" sqref="J6"/>
    </sheetView>
  </sheetViews>
  <sheetFormatPr baseColWidth="10" defaultColWidth="11.42578125" defaultRowHeight="15" x14ac:dyDescent="0.25"/>
  <cols>
    <col min="1" max="1" width="3.7109375" customWidth="1"/>
    <col min="2" max="2" width="43.28515625" customWidth="1"/>
    <col min="3" max="3" width="17.85546875" customWidth="1"/>
    <col min="4" max="4" width="19.42578125" customWidth="1"/>
    <col min="5" max="5" width="26" customWidth="1"/>
    <col min="6" max="6" width="22.42578125" customWidth="1"/>
    <col min="7" max="7" width="26.7109375" bestFit="1" customWidth="1"/>
    <col min="8" max="8" width="31.7109375" customWidth="1"/>
    <col min="9" max="9" width="19.85546875" customWidth="1"/>
    <col min="10" max="10" width="32.7109375" customWidth="1"/>
    <col min="11" max="11" width="24.42578125" bestFit="1" customWidth="1"/>
    <col min="12" max="13" width="26.7109375" bestFit="1" customWidth="1"/>
    <col min="14" max="15" width="28.28515625" bestFit="1" customWidth="1"/>
    <col min="16" max="17" width="21.85546875" bestFit="1" customWidth="1"/>
  </cols>
  <sheetData>
    <row r="1" spans="2:26" x14ac:dyDescent="0.25">
      <c r="F1" s="35" t="s">
        <v>21</v>
      </c>
    </row>
    <row r="2" spans="2:26" ht="18.75" x14ac:dyDescent="0.3">
      <c r="B2" s="2" t="s">
        <v>36</v>
      </c>
      <c r="F2" s="35" t="s">
        <v>22</v>
      </c>
    </row>
    <row r="3" spans="2:26" x14ac:dyDescent="0.25">
      <c r="B3" s="1"/>
    </row>
    <row r="4" spans="2:26" x14ac:dyDescent="0.25">
      <c r="B4" s="1" t="s">
        <v>61</v>
      </c>
    </row>
    <row r="5" spans="2:26" s="25" customFormat="1" ht="38.25" x14ac:dyDescent="0.25">
      <c r="B5" s="9" t="s">
        <v>7</v>
      </c>
      <c r="C5" s="9" t="s">
        <v>12</v>
      </c>
      <c r="D5" s="9" t="s">
        <v>13</v>
      </c>
      <c r="E5" s="9" t="s">
        <v>18</v>
      </c>
      <c r="F5" s="9" t="s">
        <v>43</v>
      </c>
      <c r="G5" s="9" t="s">
        <v>24</v>
      </c>
      <c r="H5" s="9" t="s">
        <v>25</v>
      </c>
      <c r="I5" s="76" t="s">
        <v>108</v>
      </c>
      <c r="J5" s="76" t="s">
        <v>23</v>
      </c>
      <c r="K5" s="76" t="s">
        <v>65</v>
      </c>
      <c r="L5" s="81" t="s">
        <v>64</v>
      </c>
      <c r="M5" s="81" t="s">
        <v>66</v>
      </c>
      <c r="N5" s="81" t="s">
        <v>68</v>
      </c>
      <c r="O5" s="81" t="s">
        <v>67</v>
      </c>
      <c r="P5" s="81" t="s">
        <v>69</v>
      </c>
      <c r="Q5" s="81" t="s">
        <v>70</v>
      </c>
      <c r="R5" s="9" t="s">
        <v>71</v>
      </c>
    </row>
    <row r="6" spans="2:26" s="25" customFormat="1" ht="12.75" x14ac:dyDescent="0.25">
      <c r="B6" s="32"/>
      <c r="C6" s="32"/>
      <c r="D6" s="33"/>
      <c r="E6" s="32"/>
      <c r="F6" s="32"/>
      <c r="G6" s="32"/>
      <c r="H6" s="32"/>
      <c r="I6" s="106"/>
      <c r="J6" s="106"/>
      <c r="K6" s="107"/>
      <c r="L6" s="108"/>
      <c r="M6" s="108"/>
      <c r="N6" s="108"/>
      <c r="O6" s="108"/>
      <c r="P6" s="108"/>
      <c r="Q6" s="108"/>
      <c r="R6" s="130">
        <f>+SUM(OPER_E1[[#This Row],[Aporte Corfo $]:[Aporte Entidad Internacional $ (Valorado)]])</f>
        <v>0</v>
      </c>
    </row>
    <row r="7" spans="2:26" s="25" customFormat="1" ht="12.75" x14ac:dyDescent="0.25">
      <c r="B7" s="32"/>
      <c r="C7" s="32"/>
      <c r="D7" s="33"/>
      <c r="E7" s="32"/>
      <c r="F7" s="32"/>
      <c r="G7" s="32"/>
      <c r="H7" s="32"/>
      <c r="I7" s="106"/>
      <c r="J7" s="106"/>
      <c r="K7" s="107"/>
      <c r="L7" s="108"/>
      <c r="M7" s="108"/>
      <c r="N7" s="108"/>
      <c r="O7" s="108"/>
      <c r="P7" s="108"/>
      <c r="Q7" s="108"/>
      <c r="R7" s="106">
        <f>+SUM(OPER_E1[[#This Row],[Aporte Corfo $]:[Aporte Entidad Internacional $ (Valorado)]])</f>
        <v>0</v>
      </c>
    </row>
    <row r="8" spans="2:26" s="25" customFormat="1" ht="12.75" x14ac:dyDescent="0.25">
      <c r="B8" s="32"/>
      <c r="C8" s="32"/>
      <c r="D8" s="33"/>
      <c r="E8" s="32"/>
      <c r="F8" s="32"/>
      <c r="G8" s="32"/>
      <c r="H8" s="32"/>
      <c r="I8" s="106"/>
      <c r="J8" s="106"/>
      <c r="K8" s="107"/>
      <c r="L8" s="108"/>
      <c r="M8" s="108"/>
      <c r="N8" s="108"/>
      <c r="O8" s="108"/>
      <c r="P8" s="108"/>
      <c r="Q8" s="108"/>
      <c r="R8" s="106">
        <f>+SUM(OPER_E1[[#This Row],[Aporte Corfo $]:[Aporte Entidad Internacional $ (Valorado)]])</f>
        <v>0</v>
      </c>
    </row>
    <row r="9" spans="2:26" s="25" customFormat="1" ht="12.75" x14ac:dyDescent="0.25">
      <c r="B9" s="32"/>
      <c r="C9" s="32"/>
      <c r="D9" s="33"/>
      <c r="E9" s="32"/>
      <c r="F9" s="32"/>
      <c r="G9" s="32"/>
      <c r="H9" s="32"/>
      <c r="I9" s="106"/>
      <c r="J9" s="106"/>
      <c r="K9" s="107"/>
      <c r="L9" s="108"/>
      <c r="M9" s="108"/>
      <c r="N9" s="108"/>
      <c r="O9" s="108"/>
      <c r="P9" s="108"/>
      <c r="Q9" s="108"/>
      <c r="R9" s="106">
        <f>+SUM(OPER_E1[[#This Row],[Aporte Corfo $]:[Aporte Entidad Internacional $ (Valorado)]])</f>
        <v>0</v>
      </c>
    </row>
    <row r="10" spans="2:26" s="25" customFormat="1" ht="12.75" x14ac:dyDescent="0.25">
      <c r="B10" s="32"/>
      <c r="C10" s="32"/>
      <c r="D10" s="33"/>
      <c r="E10" s="32"/>
      <c r="F10" s="32"/>
      <c r="G10" s="32"/>
      <c r="H10" s="32"/>
      <c r="I10" s="106"/>
      <c r="J10" s="106"/>
      <c r="K10" s="107"/>
      <c r="L10" s="108"/>
      <c r="M10" s="108"/>
      <c r="N10" s="108"/>
      <c r="O10" s="108"/>
      <c r="P10" s="108"/>
      <c r="Q10" s="108"/>
      <c r="R10" s="106">
        <f>+SUM(OPER_E1[[#This Row],[Aporte Corfo $]:[Aporte Entidad Internacional $ (Valorado)]])</f>
        <v>0</v>
      </c>
    </row>
    <row r="11" spans="2:26" s="25" customFormat="1" ht="12.75" x14ac:dyDescent="0.25">
      <c r="B11" s="32"/>
      <c r="C11" s="32"/>
      <c r="D11" s="33"/>
      <c r="E11" s="32"/>
      <c r="F11" s="32"/>
      <c r="G11" s="32"/>
      <c r="H11" s="32"/>
      <c r="I11" s="106"/>
      <c r="J11" s="106"/>
      <c r="K11" s="107"/>
      <c r="L11" s="108"/>
      <c r="M11" s="108"/>
      <c r="N11" s="108"/>
      <c r="O11" s="108"/>
      <c r="P11" s="108"/>
      <c r="Q11" s="108"/>
      <c r="R11" s="106">
        <f>+SUM(OPER_E1[[#This Row],[Aporte Corfo $]:[Aporte Entidad Internacional $ (Valorado)]])</f>
        <v>0</v>
      </c>
    </row>
    <row r="12" spans="2:26" s="25" customFormat="1" ht="12.75" x14ac:dyDescent="0.25">
      <c r="B12" s="32"/>
      <c r="C12" s="32"/>
      <c r="D12" s="33"/>
      <c r="E12" s="32"/>
      <c r="F12" s="32"/>
      <c r="G12" s="32"/>
      <c r="H12" s="32"/>
      <c r="I12" s="106"/>
      <c r="J12" s="106"/>
      <c r="K12" s="107"/>
      <c r="L12" s="108"/>
      <c r="M12" s="108"/>
      <c r="N12" s="108"/>
      <c r="O12" s="108"/>
      <c r="P12" s="108"/>
      <c r="Q12" s="108"/>
      <c r="R12" s="106">
        <f>+SUM(OPER_E1[[#This Row],[Aporte Corfo $]:[Aporte Entidad Internacional $ (Valorado)]])</f>
        <v>0</v>
      </c>
    </row>
    <row r="13" spans="2:26" s="25" customFormat="1" ht="12.75" x14ac:dyDescent="0.25">
      <c r="B13" s="32"/>
      <c r="C13" s="32"/>
      <c r="D13" s="33"/>
      <c r="E13" s="32"/>
      <c r="F13" s="32"/>
      <c r="G13" s="32"/>
      <c r="H13" s="32"/>
      <c r="I13" s="106"/>
      <c r="J13" s="106"/>
      <c r="K13" s="107"/>
      <c r="L13" s="108"/>
      <c r="M13" s="108"/>
      <c r="N13" s="108"/>
      <c r="O13" s="108"/>
      <c r="P13" s="108"/>
      <c r="Q13" s="108"/>
      <c r="R13" s="106">
        <f>+SUM(OPER_E1[[#This Row],[Aporte Corfo $]:[Aporte Entidad Internacional $ (Valorado)]])</f>
        <v>0</v>
      </c>
    </row>
    <row r="14" spans="2:26" s="25" customFormat="1" ht="12.75" x14ac:dyDescent="0.25">
      <c r="B14" s="32"/>
      <c r="C14" s="32"/>
      <c r="D14" s="33"/>
      <c r="E14" s="32"/>
      <c r="F14" s="32"/>
      <c r="G14" s="32"/>
      <c r="H14" s="32"/>
      <c r="I14" s="106"/>
      <c r="J14" s="106"/>
      <c r="K14" s="107"/>
      <c r="L14" s="108"/>
      <c r="M14" s="108"/>
      <c r="N14" s="108"/>
      <c r="O14" s="108"/>
      <c r="P14" s="108"/>
      <c r="Q14" s="108"/>
      <c r="R14" s="106">
        <f>+SUM(OPER_E1[[#This Row],[Aporte Corfo $]:[Aporte Entidad Internacional $ (Valorado)]])</f>
        <v>0</v>
      </c>
    </row>
    <row r="15" spans="2:26" s="25" customFormat="1" ht="12.75" x14ac:dyDescent="0.25">
      <c r="B15" s="32"/>
      <c r="C15" s="32"/>
      <c r="D15" s="33"/>
      <c r="E15" s="32"/>
      <c r="F15" s="32"/>
      <c r="G15" s="32"/>
      <c r="H15" s="32"/>
      <c r="I15" s="106"/>
      <c r="J15" s="106"/>
      <c r="K15" s="107"/>
      <c r="L15" s="108"/>
      <c r="M15" s="108"/>
      <c r="N15" s="108"/>
      <c r="O15" s="108"/>
      <c r="P15" s="108"/>
      <c r="Q15" s="108"/>
      <c r="R15" s="106">
        <f>+SUM(OPER_E1[[#This Row],[Aporte Corfo $]:[Aporte Entidad Internacional $ (Valorado)]])</f>
        <v>0</v>
      </c>
    </row>
    <row r="16" spans="2:26" s="26" customFormat="1" ht="12.75" x14ac:dyDescent="0.2">
      <c r="B16" s="32"/>
      <c r="C16" s="32"/>
      <c r="D16" s="33"/>
      <c r="E16" s="32"/>
      <c r="F16" s="32"/>
      <c r="G16" s="32"/>
      <c r="H16" s="32"/>
      <c r="I16" s="106"/>
      <c r="J16" s="106"/>
      <c r="K16" s="107"/>
      <c r="L16" s="108"/>
      <c r="M16" s="108"/>
      <c r="N16" s="108"/>
      <c r="O16" s="108"/>
      <c r="P16" s="108"/>
      <c r="Q16" s="108"/>
      <c r="R16" s="131">
        <f>+SUM(OPER_E1[[#This Row],[Aporte Corfo $]:[Aporte Entidad Internacional $ (Valorado)]])</f>
        <v>0</v>
      </c>
      <c r="Z16" s="18" t="s">
        <v>29</v>
      </c>
    </row>
    <row r="17" spans="2:18" s="15" customFormat="1" ht="12.75" x14ac:dyDescent="0.2">
      <c r="B17" s="34" t="s">
        <v>5</v>
      </c>
      <c r="C17" s="34"/>
      <c r="D17" s="34"/>
      <c r="E17" s="34"/>
      <c r="F17" s="34"/>
      <c r="G17" s="34"/>
      <c r="H17" s="34"/>
      <c r="I17" s="132">
        <f>SUBTOTAL(109,OPER_E1[Aporte Corfo $])</f>
        <v>0</v>
      </c>
      <c r="J17" s="132">
        <f>SUBTOTAL(109,OPER_E1[Aporte Beneficiario $ (Pecuniario)])</f>
        <v>0</v>
      </c>
      <c r="K17" s="132">
        <f>SUM(OPER_E1[Aporte Beneficiario $ (Valorado)])</f>
        <v>0</v>
      </c>
      <c r="L17" s="132">
        <f>SUM(OPER_E1[Aporte Mandante $ (Pecuniario)])</f>
        <v>0</v>
      </c>
      <c r="M17" s="132">
        <f>SUM(OPER_E1[Aporte Mandante $ (Valorado)])</f>
        <v>0</v>
      </c>
      <c r="N17" s="132">
        <f>SUM(OPER_E1[Aporte Coejecutor $ (Pecuniario)])</f>
        <v>0</v>
      </c>
      <c r="O17" s="132">
        <f>SUM(OPER_E1[Aporte Coejecutor $ (Valorado)])</f>
        <v>0</v>
      </c>
      <c r="P17" s="132">
        <f>SUM(OPER_E1[Aporte Entidad Internacional $ (Pecuniario)])</f>
        <v>0</v>
      </c>
      <c r="Q17" s="132">
        <f>SUM(OPER_E1[Aporte Entidad Internacional $ (Valorado)])</f>
        <v>0</v>
      </c>
      <c r="R17" s="132">
        <f>SUM(OPER_E1[TOTAL])</f>
        <v>0</v>
      </c>
    </row>
    <row r="19" spans="2:18" x14ac:dyDescent="0.25">
      <c r="B19" s="1" t="s">
        <v>62</v>
      </c>
    </row>
    <row r="20" spans="2:18" ht="38.25" x14ac:dyDescent="0.25">
      <c r="B20" s="9" t="s">
        <v>7</v>
      </c>
      <c r="C20" s="9" t="s">
        <v>12</v>
      </c>
      <c r="D20" s="9" t="s">
        <v>13</v>
      </c>
      <c r="E20" s="9" t="s">
        <v>18</v>
      </c>
      <c r="F20" s="9" t="s">
        <v>43</v>
      </c>
      <c r="G20" s="9" t="s">
        <v>24</v>
      </c>
      <c r="H20" s="9" t="s">
        <v>25</v>
      </c>
      <c r="I20" s="76" t="s">
        <v>108</v>
      </c>
      <c r="J20" s="76" t="s">
        <v>23</v>
      </c>
      <c r="K20" s="76" t="s">
        <v>65</v>
      </c>
      <c r="L20" s="81" t="s">
        <v>64</v>
      </c>
      <c r="M20" s="81" t="s">
        <v>66</v>
      </c>
      <c r="N20" s="81" t="s">
        <v>68</v>
      </c>
      <c r="O20" s="81" t="s">
        <v>67</v>
      </c>
      <c r="P20" s="81" t="s">
        <v>69</v>
      </c>
      <c r="Q20" s="81" t="s">
        <v>70</v>
      </c>
      <c r="R20" s="9" t="s">
        <v>71</v>
      </c>
    </row>
    <row r="21" spans="2:18" x14ac:dyDescent="0.25">
      <c r="B21" s="32"/>
      <c r="C21" s="32"/>
      <c r="D21" s="33"/>
      <c r="E21" s="32"/>
      <c r="F21" s="32"/>
      <c r="G21" s="32"/>
      <c r="H21" s="32"/>
      <c r="I21" s="106"/>
      <c r="J21" s="106"/>
      <c r="K21" s="107"/>
      <c r="L21" s="108"/>
      <c r="M21" s="108"/>
      <c r="N21" s="108"/>
      <c r="O21" s="108"/>
      <c r="P21" s="108"/>
      <c r="Q21" s="108"/>
      <c r="R21" s="130">
        <f>+SUM(OPER_E2[[#This Row],[Aporte Corfo $]:[Aporte Entidad Internacional $ (Valorado)]])</f>
        <v>0</v>
      </c>
    </row>
    <row r="22" spans="2:18" x14ac:dyDescent="0.25">
      <c r="B22" s="32"/>
      <c r="C22" s="32"/>
      <c r="D22" s="33"/>
      <c r="E22" s="32"/>
      <c r="F22" s="32"/>
      <c r="G22" s="32"/>
      <c r="H22" s="32"/>
      <c r="I22" s="106"/>
      <c r="J22" s="106"/>
      <c r="K22" s="107"/>
      <c r="L22" s="108"/>
      <c r="M22" s="108"/>
      <c r="N22" s="108"/>
      <c r="O22" s="108"/>
      <c r="P22" s="108"/>
      <c r="Q22" s="108"/>
      <c r="R22" s="106">
        <f>+SUM(OPER_E2[[#This Row],[Aporte Corfo $]:[Aporte Entidad Internacional $ (Valorado)]])</f>
        <v>0</v>
      </c>
    </row>
    <row r="23" spans="2:18" x14ac:dyDescent="0.25">
      <c r="B23" s="32"/>
      <c r="C23" s="32"/>
      <c r="D23" s="33"/>
      <c r="E23" s="32"/>
      <c r="F23" s="32"/>
      <c r="G23" s="32"/>
      <c r="H23" s="32"/>
      <c r="I23" s="106"/>
      <c r="J23" s="106"/>
      <c r="K23" s="107"/>
      <c r="L23" s="108"/>
      <c r="M23" s="108"/>
      <c r="N23" s="108"/>
      <c r="O23" s="108"/>
      <c r="P23" s="108"/>
      <c r="Q23" s="108"/>
      <c r="R23" s="106">
        <f>+SUM(OPER_E2[[#This Row],[Aporte Corfo $]:[Aporte Entidad Internacional $ (Valorado)]])</f>
        <v>0</v>
      </c>
    </row>
    <row r="24" spans="2:18" x14ac:dyDescent="0.25">
      <c r="B24" s="32"/>
      <c r="C24" s="32"/>
      <c r="D24" s="33"/>
      <c r="E24" s="32"/>
      <c r="F24" s="32"/>
      <c r="G24" s="32"/>
      <c r="H24" s="32"/>
      <c r="I24" s="106"/>
      <c r="J24" s="106"/>
      <c r="K24" s="107"/>
      <c r="L24" s="108"/>
      <c r="M24" s="108"/>
      <c r="N24" s="108"/>
      <c r="O24" s="108"/>
      <c r="P24" s="108"/>
      <c r="Q24" s="108"/>
      <c r="R24" s="106">
        <f>+SUM(OPER_E2[[#This Row],[Aporte Corfo $]:[Aporte Entidad Internacional $ (Valorado)]])</f>
        <v>0</v>
      </c>
    </row>
    <row r="25" spans="2:18" x14ac:dyDescent="0.25">
      <c r="B25" s="32"/>
      <c r="C25" s="32"/>
      <c r="D25" s="33"/>
      <c r="E25" s="32"/>
      <c r="F25" s="32"/>
      <c r="G25" s="32"/>
      <c r="H25" s="32"/>
      <c r="I25" s="106"/>
      <c r="J25" s="106"/>
      <c r="K25" s="107"/>
      <c r="L25" s="108"/>
      <c r="M25" s="108"/>
      <c r="N25" s="108"/>
      <c r="O25" s="108"/>
      <c r="P25" s="108"/>
      <c r="Q25" s="108"/>
      <c r="R25" s="106">
        <f>+SUM(OPER_E2[[#This Row],[Aporte Corfo $]:[Aporte Entidad Internacional $ (Valorado)]])</f>
        <v>0</v>
      </c>
    </row>
    <row r="26" spans="2:18" x14ac:dyDescent="0.25">
      <c r="B26" s="32"/>
      <c r="C26" s="32"/>
      <c r="D26" s="33"/>
      <c r="E26" s="32"/>
      <c r="F26" s="32"/>
      <c r="G26" s="32"/>
      <c r="H26" s="32"/>
      <c r="I26" s="106"/>
      <c r="J26" s="106"/>
      <c r="K26" s="107"/>
      <c r="L26" s="108"/>
      <c r="M26" s="108"/>
      <c r="N26" s="108"/>
      <c r="O26" s="108"/>
      <c r="P26" s="108"/>
      <c r="Q26" s="108"/>
      <c r="R26" s="106">
        <f>+SUM(OPER_E2[[#This Row],[Aporte Corfo $]:[Aporte Entidad Internacional $ (Valorado)]])</f>
        <v>0</v>
      </c>
    </row>
    <row r="27" spans="2:18" x14ac:dyDescent="0.25">
      <c r="B27" s="32"/>
      <c r="C27" s="32"/>
      <c r="D27" s="33"/>
      <c r="E27" s="32"/>
      <c r="F27" s="32"/>
      <c r="G27" s="32"/>
      <c r="H27" s="32"/>
      <c r="I27" s="106"/>
      <c r="J27" s="106"/>
      <c r="K27" s="107"/>
      <c r="L27" s="108"/>
      <c r="M27" s="108"/>
      <c r="N27" s="108"/>
      <c r="O27" s="108"/>
      <c r="P27" s="108"/>
      <c r="Q27" s="108"/>
      <c r="R27" s="106">
        <f>+SUM(OPER_E2[[#This Row],[Aporte Corfo $]:[Aporte Entidad Internacional $ (Valorado)]])</f>
        <v>0</v>
      </c>
    </row>
    <row r="28" spans="2:18" x14ac:dyDescent="0.25">
      <c r="B28" s="32"/>
      <c r="C28" s="32"/>
      <c r="D28" s="33"/>
      <c r="E28" s="32"/>
      <c r="F28" s="32"/>
      <c r="G28" s="32"/>
      <c r="H28" s="32"/>
      <c r="I28" s="106"/>
      <c r="J28" s="106"/>
      <c r="K28" s="107"/>
      <c r="L28" s="108"/>
      <c r="M28" s="108"/>
      <c r="N28" s="108"/>
      <c r="O28" s="108"/>
      <c r="P28" s="108"/>
      <c r="Q28" s="108"/>
      <c r="R28" s="106">
        <f>+SUM(OPER_E2[[#This Row],[Aporte Corfo $]:[Aporte Entidad Internacional $ (Valorado)]])</f>
        <v>0</v>
      </c>
    </row>
    <row r="29" spans="2:18" x14ac:dyDescent="0.25">
      <c r="B29" s="32"/>
      <c r="C29" s="32"/>
      <c r="D29" s="33"/>
      <c r="E29" s="32"/>
      <c r="F29" s="32"/>
      <c r="G29" s="32"/>
      <c r="H29" s="32"/>
      <c r="I29" s="106"/>
      <c r="J29" s="106"/>
      <c r="K29" s="107"/>
      <c r="L29" s="108"/>
      <c r="M29" s="108"/>
      <c r="N29" s="108"/>
      <c r="O29" s="108"/>
      <c r="P29" s="108"/>
      <c r="Q29" s="108"/>
      <c r="R29" s="106">
        <f>+SUM(OPER_E2[[#This Row],[Aporte Corfo $]:[Aporte Entidad Internacional $ (Valorado)]])</f>
        <v>0</v>
      </c>
    </row>
    <row r="30" spans="2:18" x14ac:dyDescent="0.25">
      <c r="B30" s="32"/>
      <c r="C30" s="32"/>
      <c r="D30" s="33"/>
      <c r="E30" s="32"/>
      <c r="F30" s="32"/>
      <c r="G30" s="32"/>
      <c r="H30" s="32"/>
      <c r="I30" s="106"/>
      <c r="J30" s="106"/>
      <c r="K30" s="107"/>
      <c r="L30" s="108"/>
      <c r="M30" s="108"/>
      <c r="N30" s="108"/>
      <c r="O30" s="108"/>
      <c r="P30" s="108"/>
      <c r="Q30" s="108"/>
      <c r="R30" s="106">
        <f>+SUM(OPER_E2[[#This Row],[Aporte Corfo $]:[Aporte Entidad Internacional $ (Valorado)]])</f>
        <v>0</v>
      </c>
    </row>
    <row r="31" spans="2:18" x14ac:dyDescent="0.25">
      <c r="B31" s="32"/>
      <c r="C31" s="32"/>
      <c r="D31" s="33"/>
      <c r="E31" s="32"/>
      <c r="F31" s="32"/>
      <c r="G31" s="32"/>
      <c r="H31" s="32"/>
      <c r="I31" s="106"/>
      <c r="J31" s="106"/>
      <c r="K31" s="107"/>
      <c r="L31" s="108"/>
      <c r="M31" s="108"/>
      <c r="N31" s="108"/>
      <c r="O31" s="108"/>
      <c r="P31" s="108"/>
      <c r="Q31" s="108"/>
      <c r="R31" s="131">
        <f>+SUM(OPER_E2[[#This Row],[Aporte Corfo $]:[Aporte Entidad Internacional $ (Valorado)]])</f>
        <v>0</v>
      </c>
    </row>
    <row r="32" spans="2:18" x14ac:dyDescent="0.25">
      <c r="B32" s="156" t="s">
        <v>5</v>
      </c>
      <c r="C32" s="156"/>
      <c r="D32" s="156"/>
      <c r="E32" s="156"/>
      <c r="F32" s="156"/>
      <c r="G32" s="156"/>
      <c r="H32" s="156"/>
      <c r="I32" s="157">
        <f>SUBTOTAL(109,OPER_E2[Aporte Corfo $])</f>
        <v>0</v>
      </c>
      <c r="J32" s="157">
        <f>SUBTOTAL(109,OPER_E2[Aporte Beneficiario $ (Pecuniario)])</f>
        <v>0</v>
      </c>
      <c r="K32" s="157">
        <f>SUBTOTAL(109,OPER_E2[Aporte Beneficiario $ (Valorado)])</f>
        <v>0</v>
      </c>
      <c r="L32" s="157">
        <f>SUM(OPER_E2[Aporte Mandante $ (Pecuniario)])</f>
        <v>0</v>
      </c>
      <c r="M32" s="157">
        <f>SUM(OPER_E2[Aporte Mandante $ (Valorado)])</f>
        <v>0</v>
      </c>
      <c r="N32" s="157">
        <f>SUM(OPER_E2[Aporte Coejecutor $ (Pecuniario)])</f>
        <v>0</v>
      </c>
      <c r="O32" s="157">
        <f>SUM(OPER_E2[Aporte Coejecutor $ (Valorado)])</f>
        <v>0</v>
      </c>
      <c r="P32" s="157">
        <f>SUM(OPER_E2[Aporte Entidad Internacional $ (Pecuniario)])</f>
        <v>0</v>
      </c>
      <c r="Q32" s="157">
        <f>SUM(OPER_E2[Aporte Entidad Internacional $ (Valorado)])</f>
        <v>0</v>
      </c>
      <c r="R32" s="157">
        <f>SUM(OPER_E2[TOTAL])</f>
        <v>0</v>
      </c>
    </row>
    <row r="34" spans="2:18" x14ac:dyDescent="0.25">
      <c r="B34" s="1" t="s">
        <v>60</v>
      </c>
    </row>
    <row r="35" spans="2:18" ht="38.25" x14ac:dyDescent="0.25">
      <c r="B35" s="9" t="s">
        <v>7</v>
      </c>
      <c r="C35" s="9" t="s">
        <v>12</v>
      </c>
      <c r="D35" s="9" t="s">
        <v>13</v>
      </c>
      <c r="E35" s="9" t="s">
        <v>18</v>
      </c>
      <c r="F35" s="9" t="s">
        <v>43</v>
      </c>
      <c r="G35" s="9" t="s">
        <v>24</v>
      </c>
      <c r="H35" s="9" t="s">
        <v>25</v>
      </c>
      <c r="I35" s="76" t="s">
        <v>108</v>
      </c>
      <c r="J35" s="76" t="s">
        <v>23</v>
      </c>
      <c r="K35" s="76" t="s">
        <v>65</v>
      </c>
      <c r="L35" s="81" t="s">
        <v>64</v>
      </c>
      <c r="M35" s="81" t="s">
        <v>66</v>
      </c>
      <c r="N35" s="81" t="s">
        <v>68</v>
      </c>
      <c r="O35" s="81" t="s">
        <v>67</v>
      </c>
      <c r="P35" s="81" t="s">
        <v>69</v>
      </c>
      <c r="Q35" s="81" t="s">
        <v>70</v>
      </c>
      <c r="R35" s="9" t="s">
        <v>71</v>
      </c>
    </row>
    <row r="36" spans="2:18" x14ac:dyDescent="0.25">
      <c r="B36" s="32"/>
      <c r="C36" s="32"/>
      <c r="D36" s="33"/>
      <c r="E36" s="32"/>
      <c r="F36" s="32"/>
      <c r="G36" s="32"/>
      <c r="H36" s="32"/>
      <c r="I36" s="106"/>
      <c r="J36" s="106"/>
      <c r="K36" s="107"/>
      <c r="L36" s="108"/>
      <c r="M36" s="108"/>
      <c r="N36" s="108"/>
      <c r="O36" s="108"/>
      <c r="P36" s="108"/>
      <c r="Q36" s="108"/>
      <c r="R36" s="130">
        <f>+SUM(OPER_E3[[#This Row],[Aporte Corfo $]:[Aporte Entidad Internacional $ (Valorado)]])</f>
        <v>0</v>
      </c>
    </row>
    <row r="37" spans="2:18" x14ac:dyDescent="0.25">
      <c r="B37" s="32"/>
      <c r="C37" s="32"/>
      <c r="D37" s="33"/>
      <c r="E37" s="32"/>
      <c r="F37" s="32"/>
      <c r="G37" s="32"/>
      <c r="H37" s="32"/>
      <c r="I37" s="106"/>
      <c r="J37" s="106"/>
      <c r="K37" s="107"/>
      <c r="L37" s="108"/>
      <c r="M37" s="108"/>
      <c r="N37" s="108"/>
      <c r="O37" s="108"/>
      <c r="P37" s="108"/>
      <c r="Q37" s="108"/>
      <c r="R37" s="106">
        <f>+SUM(OPER_E3[[#This Row],[Aporte Corfo $]:[Aporte Entidad Internacional $ (Valorado)]])</f>
        <v>0</v>
      </c>
    </row>
    <row r="38" spans="2:18" x14ac:dyDescent="0.25">
      <c r="B38" s="32"/>
      <c r="C38" s="32"/>
      <c r="D38" s="33"/>
      <c r="E38" s="32"/>
      <c r="F38" s="32"/>
      <c r="G38" s="32"/>
      <c r="H38" s="32"/>
      <c r="I38" s="106"/>
      <c r="J38" s="106"/>
      <c r="K38" s="107"/>
      <c r="L38" s="108"/>
      <c r="M38" s="108"/>
      <c r="N38" s="108"/>
      <c r="O38" s="108"/>
      <c r="P38" s="108"/>
      <c r="Q38" s="108"/>
      <c r="R38" s="106">
        <f>+SUM(OPER_E3[[#This Row],[Aporte Corfo $]:[Aporte Entidad Internacional $ (Valorado)]])</f>
        <v>0</v>
      </c>
    </row>
    <row r="39" spans="2:18" x14ac:dyDescent="0.25">
      <c r="B39" s="32"/>
      <c r="C39" s="32"/>
      <c r="D39" s="33"/>
      <c r="E39" s="32"/>
      <c r="F39" s="32"/>
      <c r="G39" s="32"/>
      <c r="H39" s="32"/>
      <c r="I39" s="106"/>
      <c r="J39" s="106"/>
      <c r="K39" s="107"/>
      <c r="L39" s="108"/>
      <c r="M39" s="108"/>
      <c r="N39" s="108"/>
      <c r="O39" s="108"/>
      <c r="P39" s="108"/>
      <c r="Q39" s="108"/>
      <c r="R39" s="106">
        <f>+SUM(OPER_E3[[#This Row],[Aporte Corfo $]:[Aporte Entidad Internacional $ (Valorado)]])</f>
        <v>0</v>
      </c>
    </row>
    <row r="40" spans="2:18" x14ac:dyDescent="0.25">
      <c r="B40" s="32"/>
      <c r="C40" s="32"/>
      <c r="D40" s="33"/>
      <c r="E40" s="32"/>
      <c r="F40" s="32"/>
      <c r="G40" s="32"/>
      <c r="H40" s="32"/>
      <c r="I40" s="106"/>
      <c r="J40" s="106"/>
      <c r="K40" s="107"/>
      <c r="L40" s="108"/>
      <c r="M40" s="108"/>
      <c r="N40" s="108"/>
      <c r="O40" s="108"/>
      <c r="P40" s="108"/>
      <c r="Q40" s="108"/>
      <c r="R40" s="106">
        <f>+SUM(OPER_E3[[#This Row],[Aporte Corfo $]:[Aporte Entidad Internacional $ (Valorado)]])</f>
        <v>0</v>
      </c>
    </row>
    <row r="41" spans="2:18" x14ac:dyDescent="0.25">
      <c r="B41" s="32"/>
      <c r="C41" s="32"/>
      <c r="D41" s="33"/>
      <c r="E41" s="32"/>
      <c r="F41" s="32"/>
      <c r="G41" s="32"/>
      <c r="H41" s="32"/>
      <c r="I41" s="106"/>
      <c r="J41" s="106"/>
      <c r="K41" s="107"/>
      <c r="L41" s="108"/>
      <c r="M41" s="108"/>
      <c r="N41" s="108"/>
      <c r="O41" s="108"/>
      <c r="P41" s="108"/>
      <c r="Q41" s="108"/>
      <c r="R41" s="106">
        <f>+SUM(OPER_E3[[#This Row],[Aporte Corfo $]:[Aporte Entidad Internacional $ (Valorado)]])</f>
        <v>0</v>
      </c>
    </row>
    <row r="42" spans="2:18" x14ac:dyDescent="0.25">
      <c r="B42" s="32"/>
      <c r="C42" s="32"/>
      <c r="D42" s="33"/>
      <c r="E42" s="32"/>
      <c r="F42" s="32"/>
      <c r="G42" s="32"/>
      <c r="H42" s="32"/>
      <c r="I42" s="106"/>
      <c r="J42" s="106"/>
      <c r="K42" s="107"/>
      <c r="L42" s="108"/>
      <c r="M42" s="108"/>
      <c r="N42" s="108"/>
      <c r="O42" s="108"/>
      <c r="P42" s="108"/>
      <c r="Q42" s="108"/>
      <c r="R42" s="106">
        <f>+SUM(OPER_E3[[#This Row],[Aporte Corfo $]:[Aporte Entidad Internacional $ (Valorado)]])</f>
        <v>0</v>
      </c>
    </row>
    <row r="43" spans="2:18" x14ac:dyDescent="0.25">
      <c r="B43" s="32"/>
      <c r="C43" s="32"/>
      <c r="D43" s="33"/>
      <c r="E43" s="32"/>
      <c r="F43" s="32"/>
      <c r="G43" s="32"/>
      <c r="H43" s="32"/>
      <c r="I43" s="106"/>
      <c r="J43" s="106"/>
      <c r="K43" s="107"/>
      <c r="L43" s="108"/>
      <c r="M43" s="108"/>
      <c r="N43" s="108"/>
      <c r="O43" s="108"/>
      <c r="P43" s="108"/>
      <c r="Q43" s="108"/>
      <c r="R43" s="106">
        <f>+SUM(OPER_E3[[#This Row],[Aporte Corfo $]:[Aporte Entidad Internacional $ (Valorado)]])</f>
        <v>0</v>
      </c>
    </row>
    <row r="44" spans="2:18" x14ac:dyDescent="0.25">
      <c r="B44" s="32"/>
      <c r="C44" s="32"/>
      <c r="D44" s="33"/>
      <c r="E44" s="32"/>
      <c r="F44" s="32"/>
      <c r="G44" s="32"/>
      <c r="H44" s="32"/>
      <c r="I44" s="106"/>
      <c r="J44" s="106"/>
      <c r="K44" s="107"/>
      <c r="L44" s="108"/>
      <c r="M44" s="108"/>
      <c r="N44" s="108"/>
      <c r="O44" s="108"/>
      <c r="P44" s="108"/>
      <c r="Q44" s="108"/>
      <c r="R44" s="106">
        <f>+SUM(OPER_E3[[#This Row],[Aporte Corfo $]:[Aporte Entidad Internacional $ (Valorado)]])</f>
        <v>0</v>
      </c>
    </row>
    <row r="45" spans="2:18" x14ac:dyDescent="0.25">
      <c r="B45" s="32"/>
      <c r="C45" s="32"/>
      <c r="D45" s="33"/>
      <c r="E45" s="32"/>
      <c r="F45" s="32"/>
      <c r="G45" s="32"/>
      <c r="H45" s="32"/>
      <c r="I45" s="106"/>
      <c r="J45" s="106"/>
      <c r="K45" s="107"/>
      <c r="L45" s="108"/>
      <c r="M45" s="108"/>
      <c r="N45" s="108"/>
      <c r="O45" s="108"/>
      <c r="P45" s="108"/>
      <c r="Q45" s="108"/>
      <c r="R45" s="106">
        <f>+SUM(OPER_E3[[#This Row],[Aporte Corfo $]:[Aporte Entidad Internacional $ (Valorado)]])</f>
        <v>0</v>
      </c>
    </row>
    <row r="46" spans="2:18" x14ac:dyDescent="0.25">
      <c r="B46" s="32"/>
      <c r="C46" s="32"/>
      <c r="D46" s="33"/>
      <c r="E46" s="32"/>
      <c r="F46" s="32"/>
      <c r="G46" s="32"/>
      <c r="H46" s="32"/>
      <c r="I46" s="106"/>
      <c r="J46" s="106"/>
      <c r="K46" s="107"/>
      <c r="L46" s="108"/>
      <c r="M46" s="108"/>
      <c r="N46" s="108"/>
      <c r="O46" s="108"/>
      <c r="P46" s="108"/>
      <c r="Q46" s="108"/>
      <c r="R46" s="131">
        <f>+SUM(OPER_E3[[#This Row],[Aporte Corfo $]:[Aporte Entidad Internacional $ (Valorado)]])</f>
        <v>0</v>
      </c>
    </row>
    <row r="47" spans="2:18" s="8" customFormat="1" ht="15" customHeight="1" x14ac:dyDescent="0.25">
      <c r="B47" s="156" t="s">
        <v>5</v>
      </c>
      <c r="C47" s="156"/>
      <c r="D47" s="156"/>
      <c r="E47" s="156"/>
      <c r="F47" s="156"/>
      <c r="G47" s="156"/>
      <c r="H47" s="156"/>
      <c r="I47" s="157">
        <f>SUBTOTAL(109,OPER_E3[Aporte Corfo $])</f>
        <v>0</v>
      </c>
      <c r="J47" s="157">
        <f>SUBTOTAL(109,OPER_E3[Aporte Beneficiario $ (Pecuniario)])</f>
        <v>0</v>
      </c>
      <c r="K47" s="157">
        <f>SUM(OPER_E3[Aporte Beneficiario $ (Valorado)])</f>
        <v>0</v>
      </c>
      <c r="L47" s="157">
        <f>SUM(OPER_E3[Aporte Mandante $ (Pecuniario)])</f>
        <v>0</v>
      </c>
      <c r="M47" s="157">
        <f>SUM(OPER_E3[Aporte Mandante $ (Valorado)])</f>
        <v>0</v>
      </c>
      <c r="N47" s="157">
        <f>SUM(OPER_E3[Aporte Coejecutor $ (Pecuniario)])</f>
        <v>0</v>
      </c>
      <c r="O47" s="157">
        <f>SUM(OPER_E3[Aporte Coejecutor $ (Valorado)])</f>
        <v>0</v>
      </c>
      <c r="P47" s="157">
        <f>SUM(OPER_E3[Aporte Entidad Internacional $ (Pecuniario)])</f>
        <v>0</v>
      </c>
      <c r="Q47" s="157">
        <f>SUM(OPER_E3[Aporte Entidad Internacional $ (Valorado)])</f>
        <v>0</v>
      </c>
      <c r="R47" s="157">
        <f>SUM(OPER_E3[TOTAL])</f>
        <v>0</v>
      </c>
    </row>
    <row r="48" spans="2:18" s="15" customFormat="1" ht="15" customHeight="1" x14ac:dyDescent="0.2">
      <c r="B48" s="23" t="s">
        <v>39</v>
      </c>
      <c r="C48" s="23"/>
      <c r="D48" s="23"/>
      <c r="E48" s="23"/>
      <c r="F48" s="23"/>
      <c r="G48" s="23"/>
      <c r="I48" s="19"/>
    </row>
    <row r="49" spans="2:9" s="15" customFormat="1" ht="12.75" x14ac:dyDescent="0.2">
      <c r="B49" s="24" t="s">
        <v>44</v>
      </c>
      <c r="C49" s="22"/>
      <c r="D49" s="22"/>
      <c r="E49" s="22"/>
      <c r="F49" s="22"/>
      <c r="G49" s="22"/>
      <c r="H49" s="22"/>
      <c r="I49" s="22"/>
    </row>
    <row r="50" spans="2:9" s="15" customFormat="1" ht="12.75" x14ac:dyDescent="0.2">
      <c r="B50" s="19" t="s">
        <v>63</v>
      </c>
      <c r="C50" s="19"/>
      <c r="D50" s="19"/>
    </row>
    <row r="51" spans="2:9" s="15" customFormat="1" ht="12.75" x14ac:dyDescent="0.2"/>
  </sheetData>
  <customSheetViews>
    <customSheetView guid="{473BFED3-A772-4200-9583-202E007800C0}" showGridLines="0" topLeftCell="A7">
      <selection activeCell="B28" sqref="B28"/>
      <pageMargins left="0.7" right="0.7" top="0.75" bottom="0.75" header="0.3" footer="0.3"/>
      <pageSetup orientation="landscape"/>
    </customSheetView>
  </customSheetViews>
  <dataValidations count="1">
    <dataValidation type="list" allowBlank="1" showInputMessage="1" showErrorMessage="1" sqref="F21:F31 F6:F16 F36:F46" xr:uid="{00000000-0002-0000-0300-000000000000}">
      <formula1>$F$1:$F$2</formula1>
    </dataValidation>
  </dataValidations>
  <pageMargins left="0.7" right="0.7" top="0.75" bottom="0.75" header="0.3" footer="0.3"/>
  <pageSetup orientation="landscape"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AC488"/>
  </sheetPr>
  <dimension ref="B1:N52"/>
  <sheetViews>
    <sheetView showGridLines="0" topLeftCell="A29" zoomScale="71" zoomScaleNormal="71" workbookViewId="0">
      <selection activeCell="E7" sqref="E7:F8"/>
    </sheetView>
  </sheetViews>
  <sheetFormatPr baseColWidth="10" defaultColWidth="11.42578125" defaultRowHeight="15" x14ac:dyDescent="0.25"/>
  <cols>
    <col min="1" max="1" width="3.7109375" customWidth="1"/>
    <col min="2" max="2" width="29" customWidth="1"/>
    <col min="3" max="3" width="23.42578125" customWidth="1"/>
    <col min="4" max="4" width="27.140625" bestFit="1" customWidth="1"/>
    <col min="5" max="5" width="19.85546875" customWidth="1"/>
    <col min="6" max="6" width="24.42578125" customWidth="1"/>
    <col min="7" max="7" width="30.42578125" bestFit="1" customWidth="1"/>
    <col min="8" max="9" width="28.140625" bestFit="1" customWidth="1"/>
    <col min="10" max="11" width="29.42578125" bestFit="1" customWidth="1"/>
    <col min="12" max="12" width="40" bestFit="1" customWidth="1"/>
    <col min="13" max="13" width="37.7109375" bestFit="1" customWidth="1"/>
    <col min="14" max="14" width="15.42578125" bestFit="1" customWidth="1"/>
  </cols>
  <sheetData>
    <row r="1" spans="2:14" ht="15" customHeight="1" x14ac:dyDescent="0.25"/>
    <row r="2" spans="2:14" ht="18.75" x14ac:dyDescent="0.3">
      <c r="B2" s="2" t="s">
        <v>35</v>
      </c>
    </row>
    <row r="4" spans="2:14" ht="14.45" customHeight="1" x14ac:dyDescent="0.25">
      <c r="B4" s="1" t="s">
        <v>61</v>
      </c>
    </row>
    <row r="5" spans="2:14" s="43" customFormat="1" ht="30" customHeight="1" x14ac:dyDescent="0.25">
      <c r="B5" s="75" t="s">
        <v>7</v>
      </c>
      <c r="C5" s="76" t="s">
        <v>12</v>
      </c>
      <c r="D5" s="76" t="s">
        <v>13</v>
      </c>
      <c r="E5" s="76" t="s">
        <v>108</v>
      </c>
      <c r="F5" s="76" t="s">
        <v>23</v>
      </c>
      <c r="G5" s="76" t="s">
        <v>65</v>
      </c>
      <c r="H5" s="77" t="s">
        <v>64</v>
      </c>
      <c r="I5" s="77" t="s">
        <v>66</v>
      </c>
      <c r="J5" s="77" t="s">
        <v>68</v>
      </c>
      <c r="K5" s="77" t="s">
        <v>67</v>
      </c>
      <c r="L5" s="77" t="s">
        <v>69</v>
      </c>
      <c r="M5" s="77" t="s">
        <v>70</v>
      </c>
      <c r="N5" s="77" t="s">
        <v>71</v>
      </c>
    </row>
    <row r="6" spans="2:14" s="20" customFormat="1" ht="12.75" x14ac:dyDescent="0.2">
      <c r="B6" s="4"/>
      <c r="C6" s="3"/>
      <c r="D6" s="3"/>
      <c r="E6" s="109"/>
      <c r="F6" s="110"/>
      <c r="G6" s="111"/>
      <c r="H6" s="112"/>
      <c r="I6" s="112"/>
      <c r="J6" s="112"/>
      <c r="K6" s="112"/>
      <c r="L6" s="112"/>
      <c r="M6" s="112"/>
      <c r="N6" s="126">
        <f>+SUM(ADMIN_E1[[#This Row],[Aporte Corfo $]:[Aporte Entidad Internacional $ (Valorado)]])</f>
        <v>0</v>
      </c>
    </row>
    <row r="7" spans="2:14" s="20" customFormat="1" ht="12.75" x14ac:dyDescent="0.2">
      <c r="B7" s="4"/>
      <c r="C7" s="3"/>
      <c r="D7" s="3"/>
      <c r="E7" s="109"/>
      <c r="F7" s="110"/>
      <c r="G7" s="111"/>
      <c r="H7" s="112"/>
      <c r="I7" s="112"/>
      <c r="J7" s="112"/>
      <c r="K7" s="112"/>
      <c r="L7" s="112"/>
      <c r="M7" s="112"/>
      <c r="N7" s="126">
        <f>+SUM(ADMIN_E1[[#This Row],[Aporte Corfo $]:[Aporte Entidad Internacional $ (Valorado)]])</f>
        <v>0</v>
      </c>
    </row>
    <row r="8" spans="2:14" s="20" customFormat="1" ht="12.75" x14ac:dyDescent="0.2">
      <c r="B8" s="4"/>
      <c r="C8" s="3"/>
      <c r="D8" s="3"/>
      <c r="E8" s="109"/>
      <c r="F8" s="110"/>
      <c r="G8" s="111"/>
      <c r="H8" s="112"/>
      <c r="I8" s="112"/>
      <c r="J8" s="112"/>
      <c r="K8" s="112"/>
      <c r="L8" s="112"/>
      <c r="M8" s="112"/>
      <c r="N8" s="126">
        <f>+SUM(ADMIN_E1[[#This Row],[Aporte Corfo $]:[Aporte Entidad Internacional $ (Valorado)]])</f>
        <v>0</v>
      </c>
    </row>
    <row r="9" spans="2:14" s="20" customFormat="1" ht="12.75" x14ac:dyDescent="0.2">
      <c r="B9" s="4"/>
      <c r="C9" s="3"/>
      <c r="D9" s="3"/>
      <c r="E9" s="109"/>
      <c r="F9" s="110"/>
      <c r="G9" s="111"/>
      <c r="H9" s="112"/>
      <c r="I9" s="112"/>
      <c r="J9" s="112"/>
      <c r="K9" s="112"/>
      <c r="L9" s="112"/>
      <c r="M9" s="112"/>
      <c r="N9" s="126">
        <f>+SUM(ADMIN_E1[[#This Row],[Aporte Corfo $]:[Aporte Entidad Internacional $ (Valorado)]])</f>
        <v>0</v>
      </c>
    </row>
    <row r="10" spans="2:14" s="20" customFormat="1" ht="12.75" x14ac:dyDescent="0.2">
      <c r="B10" s="4"/>
      <c r="C10" s="3"/>
      <c r="D10" s="3"/>
      <c r="E10" s="109"/>
      <c r="F10" s="110"/>
      <c r="G10" s="111"/>
      <c r="H10" s="112"/>
      <c r="I10" s="112"/>
      <c r="J10" s="112"/>
      <c r="K10" s="112"/>
      <c r="L10" s="112"/>
      <c r="M10" s="112"/>
      <c r="N10" s="126">
        <f>+SUM(ADMIN_E1[[#This Row],[Aporte Corfo $]:[Aporte Entidad Internacional $ (Valorado)]])</f>
        <v>0</v>
      </c>
    </row>
    <row r="11" spans="2:14" s="20" customFormat="1" ht="12.75" x14ac:dyDescent="0.2">
      <c r="B11" s="4"/>
      <c r="C11" s="3"/>
      <c r="D11" s="3"/>
      <c r="E11" s="109"/>
      <c r="F11" s="110"/>
      <c r="G11" s="111"/>
      <c r="H11" s="112"/>
      <c r="I11" s="112"/>
      <c r="J11" s="112"/>
      <c r="K11" s="112"/>
      <c r="L11" s="112"/>
      <c r="M11" s="112"/>
      <c r="N11" s="126">
        <f>+SUM(ADMIN_E1[[#This Row],[Aporte Corfo $]:[Aporte Entidad Internacional $ (Valorado)]])</f>
        <v>0</v>
      </c>
    </row>
    <row r="12" spans="2:14" s="20" customFormat="1" ht="12.75" x14ac:dyDescent="0.2">
      <c r="B12" s="4"/>
      <c r="C12" s="3"/>
      <c r="D12" s="3"/>
      <c r="E12" s="109"/>
      <c r="F12" s="110"/>
      <c r="G12" s="111"/>
      <c r="H12" s="112"/>
      <c r="I12" s="112"/>
      <c r="J12" s="112"/>
      <c r="K12" s="112"/>
      <c r="L12" s="112"/>
      <c r="M12" s="112"/>
      <c r="N12" s="126">
        <f>+SUM(ADMIN_E1[[#This Row],[Aporte Corfo $]:[Aporte Entidad Internacional $ (Valorado)]])</f>
        <v>0</v>
      </c>
    </row>
    <row r="13" spans="2:14" s="20" customFormat="1" ht="12.75" x14ac:dyDescent="0.2">
      <c r="B13" s="4"/>
      <c r="C13" s="3"/>
      <c r="D13" s="3"/>
      <c r="E13" s="109"/>
      <c r="F13" s="110"/>
      <c r="G13" s="111"/>
      <c r="H13" s="112"/>
      <c r="I13" s="112"/>
      <c r="J13" s="112"/>
      <c r="K13" s="112"/>
      <c r="L13" s="112"/>
      <c r="M13" s="112"/>
      <c r="N13" s="126">
        <f>+SUM(ADMIN_E1[[#This Row],[Aporte Corfo $]:[Aporte Entidad Internacional $ (Valorado)]])</f>
        <v>0</v>
      </c>
    </row>
    <row r="14" spans="2:14" s="20" customFormat="1" ht="12.75" x14ac:dyDescent="0.2">
      <c r="B14" s="4"/>
      <c r="C14" s="3"/>
      <c r="D14" s="3"/>
      <c r="E14" s="109"/>
      <c r="F14" s="110"/>
      <c r="G14" s="111"/>
      <c r="H14" s="112"/>
      <c r="I14" s="112"/>
      <c r="J14" s="112"/>
      <c r="K14" s="112"/>
      <c r="L14" s="112"/>
      <c r="M14" s="112"/>
      <c r="N14" s="126">
        <f>+SUM(ADMIN_E1[[#This Row],[Aporte Corfo $]:[Aporte Entidad Internacional $ (Valorado)]])</f>
        <v>0</v>
      </c>
    </row>
    <row r="15" spans="2:14" s="20" customFormat="1" ht="12.75" x14ac:dyDescent="0.2">
      <c r="B15" s="4"/>
      <c r="C15" s="3"/>
      <c r="D15" s="3"/>
      <c r="E15" s="109"/>
      <c r="F15" s="110"/>
      <c r="G15" s="111"/>
      <c r="H15" s="112"/>
      <c r="I15" s="112"/>
      <c r="J15" s="112"/>
      <c r="K15" s="112"/>
      <c r="L15" s="112"/>
      <c r="M15" s="112"/>
      <c r="N15" s="126">
        <f>+SUM(ADMIN_E1[[#This Row],[Aporte Corfo $]:[Aporte Entidad Internacional $ (Valorado)]])</f>
        <v>0</v>
      </c>
    </row>
    <row r="16" spans="2:14" s="15" customFormat="1" ht="12.75" x14ac:dyDescent="0.2">
      <c r="B16" s="4"/>
      <c r="C16" s="3"/>
      <c r="D16" s="3"/>
      <c r="E16" s="109"/>
      <c r="F16" s="110"/>
      <c r="G16" s="111"/>
      <c r="H16" s="112"/>
      <c r="I16" s="112"/>
      <c r="J16" s="112"/>
      <c r="K16" s="112"/>
      <c r="L16" s="112"/>
      <c r="M16" s="112"/>
      <c r="N16" s="126">
        <f>+SUM(ADMIN_E1[[#This Row],[Aporte Corfo $]:[Aporte Entidad Internacional $ (Valorado)]])</f>
        <v>0</v>
      </c>
    </row>
    <row r="17" spans="2:14" s="15" customFormat="1" ht="12.75" x14ac:dyDescent="0.2">
      <c r="B17" s="113" t="s">
        <v>5</v>
      </c>
      <c r="C17" s="114"/>
      <c r="D17" s="114"/>
      <c r="E17" s="127">
        <f>SUBTOTAL(109,ADMIN_E1[Aporte Corfo $])</f>
        <v>0</v>
      </c>
      <c r="F17" s="127">
        <f>SUBTOTAL(109,ADMIN_E1[Aporte Beneficiario $ (Pecuniario)])</f>
        <v>0</v>
      </c>
      <c r="G17" s="127">
        <f>SUBTOTAL(109,ADMIN_E1[Aporte Beneficiario $ (Valorado)])</f>
        <v>0</v>
      </c>
      <c r="H17" s="127">
        <f>SUM(ADMIN_E1[Aporte Mandante $ (Pecuniario)])</f>
        <v>0</v>
      </c>
      <c r="I17" s="127">
        <f>SUM(ADMIN_E1[Aporte Mandante $ (Valorado)])</f>
        <v>0</v>
      </c>
      <c r="J17" s="127">
        <f>SUM(ADMIN_E1[Aporte Coejecutor $ (Pecuniario)])</f>
        <v>0</v>
      </c>
      <c r="K17" s="127">
        <f>SUM(ADMIN_E1[Aporte Coejecutor $ (Valorado)])</f>
        <v>0</v>
      </c>
      <c r="L17" s="127">
        <f>SUM(ADMIN_E1[Aporte Entidad Internacional $ (Pecuniario)])</f>
        <v>0</v>
      </c>
      <c r="M17" s="127">
        <f>SUM(ADMIN_E1[Aporte Entidad Internacional $ (Valorado)])</f>
        <v>0</v>
      </c>
      <c r="N17" s="128">
        <f>SUM(ADMIN_E1[TOTAL])</f>
        <v>0</v>
      </c>
    </row>
    <row r="18" spans="2:14" s="15" customFormat="1" ht="12.75" x14ac:dyDescent="0.2">
      <c r="B18" s="41"/>
      <c r="C18" s="41"/>
      <c r="D18" s="41"/>
      <c r="E18" s="42"/>
      <c r="F18" s="42"/>
      <c r="G18" s="42"/>
    </row>
    <row r="19" spans="2:14" s="15" customFormat="1" x14ac:dyDescent="0.25">
      <c r="B19" s="1" t="s">
        <v>62</v>
      </c>
      <c r="C19"/>
      <c r="D19"/>
      <c r="E19"/>
      <c r="F19"/>
      <c r="G19"/>
    </row>
    <row r="20" spans="2:14" s="15" customFormat="1" ht="25.5" x14ac:dyDescent="0.2">
      <c r="B20" s="75" t="s">
        <v>7</v>
      </c>
      <c r="C20" s="76" t="s">
        <v>12</v>
      </c>
      <c r="D20" s="76" t="s">
        <v>13</v>
      </c>
      <c r="E20" s="76" t="s">
        <v>108</v>
      </c>
      <c r="F20" s="76" t="s">
        <v>23</v>
      </c>
      <c r="G20" s="76" t="s">
        <v>65</v>
      </c>
      <c r="H20" s="77" t="s">
        <v>64</v>
      </c>
      <c r="I20" s="77" t="s">
        <v>66</v>
      </c>
      <c r="J20" s="77" t="s">
        <v>68</v>
      </c>
      <c r="K20" s="77" t="s">
        <v>67</v>
      </c>
      <c r="L20" s="77" t="s">
        <v>69</v>
      </c>
      <c r="M20" s="77" t="s">
        <v>70</v>
      </c>
      <c r="N20" s="77" t="s">
        <v>71</v>
      </c>
    </row>
    <row r="21" spans="2:14" s="15" customFormat="1" ht="12.75" x14ac:dyDescent="0.2">
      <c r="B21" s="4"/>
      <c r="C21" s="3"/>
      <c r="D21" s="3"/>
      <c r="E21" s="109"/>
      <c r="F21" s="110"/>
      <c r="G21" s="111"/>
      <c r="H21" s="112"/>
      <c r="I21" s="112"/>
      <c r="J21" s="112"/>
      <c r="K21" s="112"/>
      <c r="L21" s="112"/>
      <c r="M21" s="112"/>
      <c r="N21" s="126">
        <f>+SUM(ADMIN_E2[[#This Row],[Aporte Corfo $]:[Aporte Entidad Internacional $ (Valorado)]])</f>
        <v>0</v>
      </c>
    </row>
    <row r="22" spans="2:14" s="15" customFormat="1" ht="12.75" x14ac:dyDescent="0.2">
      <c r="B22" s="4"/>
      <c r="C22" s="3"/>
      <c r="D22" s="3"/>
      <c r="E22" s="109"/>
      <c r="F22" s="110"/>
      <c r="G22" s="111"/>
      <c r="H22" s="112"/>
      <c r="I22" s="112"/>
      <c r="J22" s="112"/>
      <c r="K22" s="112"/>
      <c r="L22" s="112"/>
      <c r="M22" s="112"/>
      <c r="N22" s="112">
        <f>+SUM(ADMIN_E2[[#This Row],[Aporte Corfo $]:[Aporte Entidad Internacional $ (Valorado)]])</f>
        <v>0</v>
      </c>
    </row>
    <row r="23" spans="2:14" s="15" customFormat="1" ht="12.75" x14ac:dyDescent="0.2">
      <c r="B23" s="4"/>
      <c r="C23" s="3"/>
      <c r="D23" s="3"/>
      <c r="E23" s="109"/>
      <c r="F23" s="110"/>
      <c r="G23" s="111"/>
      <c r="H23" s="112"/>
      <c r="I23" s="112"/>
      <c r="J23" s="112"/>
      <c r="K23" s="112"/>
      <c r="L23" s="112"/>
      <c r="M23" s="112"/>
      <c r="N23" s="112">
        <f>+SUM(ADMIN_E2[[#This Row],[Aporte Corfo $]:[Aporte Entidad Internacional $ (Valorado)]])</f>
        <v>0</v>
      </c>
    </row>
    <row r="24" spans="2:14" s="15" customFormat="1" ht="12.75" x14ac:dyDescent="0.2">
      <c r="B24" s="4"/>
      <c r="C24" s="3"/>
      <c r="D24" s="3"/>
      <c r="E24" s="109"/>
      <c r="F24" s="110"/>
      <c r="G24" s="111"/>
      <c r="H24" s="112"/>
      <c r="I24" s="112"/>
      <c r="J24" s="112"/>
      <c r="K24" s="112"/>
      <c r="L24" s="112"/>
      <c r="M24" s="112"/>
      <c r="N24" s="112">
        <f>+SUM(ADMIN_E2[[#This Row],[Aporte Corfo $]:[Aporte Entidad Internacional $ (Valorado)]])</f>
        <v>0</v>
      </c>
    </row>
    <row r="25" spans="2:14" s="15" customFormat="1" ht="12.75" x14ac:dyDescent="0.2">
      <c r="B25" s="4"/>
      <c r="C25" s="3"/>
      <c r="D25" s="3"/>
      <c r="E25" s="109"/>
      <c r="F25" s="110"/>
      <c r="G25" s="111"/>
      <c r="H25" s="112"/>
      <c r="I25" s="112"/>
      <c r="J25" s="112"/>
      <c r="K25" s="112"/>
      <c r="L25" s="112"/>
      <c r="M25" s="112"/>
      <c r="N25" s="112">
        <f>+SUM(ADMIN_E2[[#This Row],[Aporte Corfo $]:[Aporte Entidad Internacional $ (Valorado)]])</f>
        <v>0</v>
      </c>
    </row>
    <row r="26" spans="2:14" s="15" customFormat="1" ht="12.75" x14ac:dyDescent="0.2">
      <c r="B26" s="4"/>
      <c r="C26" s="3"/>
      <c r="D26" s="3"/>
      <c r="E26" s="109"/>
      <c r="F26" s="110"/>
      <c r="G26" s="111"/>
      <c r="H26" s="112"/>
      <c r="I26" s="112"/>
      <c r="J26" s="112"/>
      <c r="K26" s="112"/>
      <c r="L26" s="112"/>
      <c r="M26" s="112"/>
      <c r="N26" s="112">
        <f>+SUM(ADMIN_E2[[#This Row],[Aporte Corfo $]:[Aporte Entidad Internacional $ (Valorado)]])</f>
        <v>0</v>
      </c>
    </row>
    <row r="27" spans="2:14" s="15" customFormat="1" ht="12.75" x14ac:dyDescent="0.2">
      <c r="B27" s="4"/>
      <c r="C27" s="3"/>
      <c r="D27" s="3"/>
      <c r="E27" s="109"/>
      <c r="F27" s="110"/>
      <c r="G27" s="111"/>
      <c r="H27" s="112"/>
      <c r="I27" s="112"/>
      <c r="J27" s="112"/>
      <c r="K27" s="112"/>
      <c r="L27" s="112"/>
      <c r="M27" s="112"/>
      <c r="N27" s="112">
        <f>+SUM(ADMIN_E2[[#This Row],[Aporte Corfo $]:[Aporte Entidad Internacional $ (Valorado)]])</f>
        <v>0</v>
      </c>
    </row>
    <row r="28" spans="2:14" s="15" customFormat="1" ht="12.75" x14ac:dyDescent="0.2">
      <c r="B28" s="4"/>
      <c r="C28" s="3"/>
      <c r="D28" s="3"/>
      <c r="E28" s="109"/>
      <c r="F28" s="110"/>
      <c r="G28" s="111"/>
      <c r="H28" s="112"/>
      <c r="I28" s="112"/>
      <c r="J28" s="112"/>
      <c r="K28" s="112"/>
      <c r="L28" s="112"/>
      <c r="M28" s="112"/>
      <c r="N28" s="112">
        <f>+SUM(ADMIN_E2[[#This Row],[Aporte Corfo $]:[Aporte Entidad Internacional $ (Valorado)]])</f>
        <v>0</v>
      </c>
    </row>
    <row r="29" spans="2:14" s="15" customFormat="1" ht="12.75" x14ac:dyDescent="0.2">
      <c r="B29" s="4"/>
      <c r="C29" s="3"/>
      <c r="D29" s="3"/>
      <c r="E29" s="109"/>
      <c r="F29" s="110"/>
      <c r="G29" s="111"/>
      <c r="H29" s="112"/>
      <c r="I29" s="112"/>
      <c r="J29" s="112"/>
      <c r="K29" s="112"/>
      <c r="L29" s="112"/>
      <c r="M29" s="112"/>
      <c r="N29" s="112">
        <f>+SUM(ADMIN_E2[[#This Row],[Aporte Corfo $]:[Aporte Entidad Internacional $ (Valorado)]])</f>
        <v>0</v>
      </c>
    </row>
    <row r="30" spans="2:14" s="15" customFormat="1" ht="12.75" x14ac:dyDescent="0.2">
      <c r="B30" s="4"/>
      <c r="C30" s="3"/>
      <c r="D30" s="3"/>
      <c r="E30" s="109"/>
      <c r="F30" s="110"/>
      <c r="G30" s="111"/>
      <c r="H30" s="112"/>
      <c r="I30" s="112"/>
      <c r="J30" s="112"/>
      <c r="K30" s="112"/>
      <c r="L30" s="112"/>
      <c r="M30" s="112"/>
      <c r="N30" s="112">
        <f>+SUM(ADMIN_E2[[#This Row],[Aporte Corfo $]:[Aporte Entidad Internacional $ (Valorado)]])</f>
        <v>0</v>
      </c>
    </row>
    <row r="31" spans="2:14" s="15" customFormat="1" ht="12.75" x14ac:dyDescent="0.2">
      <c r="B31" s="4"/>
      <c r="C31" s="3"/>
      <c r="D31" s="3"/>
      <c r="E31" s="109"/>
      <c r="F31" s="110"/>
      <c r="G31" s="111"/>
      <c r="H31" s="112"/>
      <c r="I31" s="112"/>
      <c r="J31" s="112"/>
      <c r="K31" s="112"/>
      <c r="L31" s="112"/>
      <c r="M31" s="112"/>
      <c r="N31" s="129">
        <f>+SUM(ADMIN_E2[[#This Row],[Aporte Corfo $]:[Aporte Entidad Internacional $ (Valorado)]])</f>
        <v>0</v>
      </c>
    </row>
    <row r="32" spans="2:14" s="15" customFormat="1" ht="12.75" x14ac:dyDescent="0.2">
      <c r="B32" s="158" t="s">
        <v>5</v>
      </c>
      <c r="C32" s="159"/>
      <c r="D32" s="159"/>
      <c r="E32" s="160">
        <f>SUBTOTAL(109,ADMIN_E2[Aporte Corfo $])</f>
        <v>0</v>
      </c>
      <c r="F32" s="160">
        <f>SUBTOTAL(109,ADMIN_E2[Aporte Beneficiario $ (Pecuniario)])</f>
        <v>0</v>
      </c>
      <c r="G32" s="160">
        <f>SUBTOTAL(109,ADMIN_E2[Aporte Beneficiario $ (Valorado)])</f>
        <v>0</v>
      </c>
      <c r="H32" s="160">
        <f>SUM(ADMIN_E2[Aporte Mandante $ (Pecuniario)])</f>
        <v>0</v>
      </c>
      <c r="I32" s="160">
        <f>SUM(ADMIN_E2[Aporte Mandante $ (Valorado)])</f>
        <v>0</v>
      </c>
      <c r="J32" s="160">
        <f>SUM(ADMIN_E2[Aporte Coejecutor $ (Pecuniario)])</f>
        <v>0</v>
      </c>
      <c r="K32" s="160">
        <f>SUM(ADMIN_E2[Aporte Coejecutor $ (Valorado)])</f>
        <v>0</v>
      </c>
      <c r="L32" s="160">
        <f>SUM(ADMIN_E2[Aporte Entidad Internacional $ (Pecuniario)])</f>
        <v>0</v>
      </c>
      <c r="M32" s="160">
        <f>SUM(ADMIN_E2[Aporte Entidad Internacional $ (Valorado)])</f>
        <v>0</v>
      </c>
      <c r="N32" s="161">
        <f>SUM(ADMIN_E2[TOTAL])</f>
        <v>0</v>
      </c>
    </row>
    <row r="34" spans="2:14" x14ac:dyDescent="0.25">
      <c r="B34" s="1" t="s">
        <v>60</v>
      </c>
    </row>
    <row r="35" spans="2:14" ht="25.5" x14ac:dyDescent="0.25">
      <c r="B35" s="75" t="s">
        <v>7</v>
      </c>
      <c r="C35" s="76" t="s">
        <v>12</v>
      </c>
      <c r="D35" s="76" t="s">
        <v>13</v>
      </c>
      <c r="E35" s="76" t="s">
        <v>108</v>
      </c>
      <c r="F35" s="76" t="s">
        <v>23</v>
      </c>
      <c r="G35" s="76" t="s">
        <v>65</v>
      </c>
      <c r="H35" s="77" t="s">
        <v>64</v>
      </c>
      <c r="I35" s="77" t="s">
        <v>66</v>
      </c>
      <c r="J35" s="77" t="s">
        <v>68</v>
      </c>
      <c r="K35" s="77" t="s">
        <v>67</v>
      </c>
      <c r="L35" s="77" t="s">
        <v>69</v>
      </c>
      <c r="M35" s="77" t="s">
        <v>70</v>
      </c>
      <c r="N35" s="77" t="s">
        <v>71</v>
      </c>
    </row>
    <row r="36" spans="2:14" x14ac:dyDescent="0.25">
      <c r="B36" s="4"/>
      <c r="C36" s="3"/>
      <c r="D36" s="3"/>
      <c r="E36" s="109"/>
      <c r="F36" s="110"/>
      <c r="G36" s="111"/>
      <c r="H36" s="112"/>
      <c r="I36" s="112"/>
      <c r="J36" s="112"/>
      <c r="K36" s="112"/>
      <c r="L36" s="112"/>
      <c r="M36" s="112"/>
      <c r="N36" s="126">
        <f>+SUM(ADMIN_E3[[#This Row],[Aporte Corfo $]:[Aporte Entidad Internacional $ (Valorado)]])</f>
        <v>0</v>
      </c>
    </row>
    <row r="37" spans="2:14" x14ac:dyDescent="0.25">
      <c r="B37" s="4"/>
      <c r="C37" s="3"/>
      <c r="D37" s="3"/>
      <c r="E37" s="109"/>
      <c r="F37" s="110"/>
      <c r="G37" s="111"/>
      <c r="H37" s="112"/>
      <c r="I37" s="112"/>
      <c r="J37" s="112"/>
      <c r="K37" s="112"/>
      <c r="L37" s="112"/>
      <c r="M37" s="112"/>
      <c r="N37" s="112">
        <f>+SUM(ADMIN_E3[[#This Row],[Aporte Corfo $]:[Aporte Entidad Internacional $ (Valorado)]])</f>
        <v>0</v>
      </c>
    </row>
    <row r="38" spans="2:14" x14ac:dyDescent="0.25">
      <c r="B38" s="4"/>
      <c r="C38" s="3"/>
      <c r="D38" s="3"/>
      <c r="E38" s="109"/>
      <c r="F38" s="110"/>
      <c r="G38" s="111"/>
      <c r="H38" s="112"/>
      <c r="I38" s="112"/>
      <c r="J38" s="112"/>
      <c r="K38" s="112"/>
      <c r="L38" s="112"/>
      <c r="M38" s="112"/>
      <c r="N38" s="112">
        <f>+SUM(ADMIN_E3[[#This Row],[Aporte Corfo $]:[Aporte Entidad Internacional $ (Valorado)]])</f>
        <v>0</v>
      </c>
    </row>
    <row r="39" spans="2:14" x14ac:dyDescent="0.25">
      <c r="B39" s="4"/>
      <c r="C39" s="3"/>
      <c r="D39" s="3"/>
      <c r="E39" s="109"/>
      <c r="F39" s="110"/>
      <c r="G39" s="111"/>
      <c r="H39" s="112"/>
      <c r="I39" s="112"/>
      <c r="J39" s="112"/>
      <c r="K39" s="112"/>
      <c r="L39" s="112"/>
      <c r="M39" s="112"/>
      <c r="N39" s="112">
        <f>+SUM(ADMIN_E3[[#This Row],[Aporte Corfo $]:[Aporte Entidad Internacional $ (Valorado)]])</f>
        <v>0</v>
      </c>
    </row>
    <row r="40" spans="2:14" x14ac:dyDescent="0.25">
      <c r="B40" s="4"/>
      <c r="C40" s="3"/>
      <c r="D40" s="3"/>
      <c r="E40" s="109"/>
      <c r="F40" s="110"/>
      <c r="G40" s="111"/>
      <c r="H40" s="112"/>
      <c r="I40" s="112"/>
      <c r="J40" s="112"/>
      <c r="K40" s="112"/>
      <c r="L40" s="112"/>
      <c r="M40" s="112"/>
      <c r="N40" s="112">
        <f>+SUM(ADMIN_E3[[#This Row],[Aporte Corfo $]:[Aporte Entidad Internacional $ (Valorado)]])</f>
        <v>0</v>
      </c>
    </row>
    <row r="41" spans="2:14" x14ac:dyDescent="0.25">
      <c r="B41" s="4"/>
      <c r="C41" s="3"/>
      <c r="D41" s="3"/>
      <c r="E41" s="109"/>
      <c r="F41" s="110"/>
      <c r="G41" s="111"/>
      <c r="H41" s="112"/>
      <c r="I41" s="112"/>
      <c r="J41" s="112"/>
      <c r="K41" s="112"/>
      <c r="L41" s="112"/>
      <c r="M41" s="112"/>
      <c r="N41" s="112">
        <f>+SUM(ADMIN_E3[[#This Row],[Aporte Corfo $]:[Aporte Entidad Internacional $ (Valorado)]])</f>
        <v>0</v>
      </c>
    </row>
    <row r="42" spans="2:14" x14ac:dyDescent="0.25">
      <c r="B42" s="4"/>
      <c r="C42" s="3"/>
      <c r="D42" s="3"/>
      <c r="E42" s="109"/>
      <c r="F42" s="110"/>
      <c r="G42" s="111"/>
      <c r="H42" s="112"/>
      <c r="I42" s="112"/>
      <c r="J42" s="112"/>
      <c r="K42" s="112"/>
      <c r="L42" s="112"/>
      <c r="M42" s="112"/>
      <c r="N42" s="112">
        <f>+SUM(ADMIN_E3[[#This Row],[Aporte Corfo $]:[Aporte Entidad Internacional $ (Valorado)]])</f>
        <v>0</v>
      </c>
    </row>
    <row r="43" spans="2:14" x14ac:dyDescent="0.25">
      <c r="B43" s="4"/>
      <c r="C43" s="3"/>
      <c r="D43" s="3"/>
      <c r="E43" s="109"/>
      <c r="F43" s="110"/>
      <c r="G43" s="111"/>
      <c r="H43" s="112"/>
      <c r="I43" s="112"/>
      <c r="J43" s="112"/>
      <c r="K43" s="112"/>
      <c r="L43" s="112"/>
      <c r="M43" s="112"/>
      <c r="N43" s="112">
        <f>+SUM(ADMIN_E3[[#This Row],[Aporte Corfo $]:[Aporte Entidad Internacional $ (Valorado)]])</f>
        <v>0</v>
      </c>
    </row>
    <row r="44" spans="2:14" x14ac:dyDescent="0.25">
      <c r="B44" s="4"/>
      <c r="C44" s="3"/>
      <c r="D44" s="3"/>
      <c r="E44" s="109"/>
      <c r="F44" s="110"/>
      <c r="G44" s="111"/>
      <c r="H44" s="112"/>
      <c r="I44" s="112"/>
      <c r="J44" s="112"/>
      <c r="K44" s="112"/>
      <c r="L44" s="112"/>
      <c r="M44" s="112"/>
      <c r="N44" s="112">
        <f>+SUM(ADMIN_E3[[#This Row],[Aporte Corfo $]:[Aporte Entidad Internacional $ (Valorado)]])</f>
        <v>0</v>
      </c>
    </row>
    <row r="45" spans="2:14" x14ac:dyDescent="0.25">
      <c r="B45" s="4"/>
      <c r="C45" s="3"/>
      <c r="D45" s="3"/>
      <c r="E45" s="109"/>
      <c r="F45" s="110"/>
      <c r="G45" s="111"/>
      <c r="H45" s="112"/>
      <c r="I45" s="112"/>
      <c r="J45" s="112"/>
      <c r="K45" s="112"/>
      <c r="L45" s="112"/>
      <c r="M45" s="112"/>
      <c r="N45" s="112">
        <f>+SUM(ADMIN_E3[[#This Row],[Aporte Corfo $]:[Aporte Entidad Internacional $ (Valorado)]])</f>
        <v>0</v>
      </c>
    </row>
    <row r="46" spans="2:14" s="15" customFormat="1" ht="12.75" x14ac:dyDescent="0.2">
      <c r="B46" s="4"/>
      <c r="C46" s="3"/>
      <c r="D46" s="3"/>
      <c r="E46" s="109"/>
      <c r="F46" s="110"/>
      <c r="G46" s="111"/>
      <c r="H46" s="112"/>
      <c r="I46" s="112"/>
      <c r="J46" s="112"/>
      <c r="K46" s="112"/>
      <c r="L46" s="112"/>
      <c r="M46" s="112"/>
      <c r="N46" s="129">
        <f>+SUM(ADMIN_E3[[#This Row],[Aporte Corfo $]:[Aporte Entidad Internacional $ (Valorado)]])</f>
        <v>0</v>
      </c>
    </row>
    <row r="47" spans="2:14" s="15" customFormat="1" ht="12.75" x14ac:dyDescent="0.2">
      <c r="B47" s="158" t="s">
        <v>5</v>
      </c>
      <c r="C47" s="159"/>
      <c r="D47" s="159"/>
      <c r="E47" s="160">
        <f>SUBTOTAL(109,ADMIN_E3[Aporte Corfo $])</f>
        <v>0</v>
      </c>
      <c r="F47" s="160">
        <f>SUBTOTAL(109,ADMIN_E3[Aporte Beneficiario $ (Pecuniario)])</f>
        <v>0</v>
      </c>
      <c r="G47" s="160">
        <f>SUBTOTAL(109,ADMIN_E3[Aporte Beneficiario $ (Valorado)])</f>
        <v>0</v>
      </c>
      <c r="H47" s="160">
        <f>SUM(ADMIN_E3[Aporte Mandante $ (Pecuniario)])</f>
        <v>0</v>
      </c>
      <c r="I47" s="160">
        <f>SUM(ADMIN_E3[Aporte Mandante $ (Valorado)])</f>
        <v>0</v>
      </c>
      <c r="J47" s="160">
        <f>SUM(ADMIN_E3[Aporte Coejecutor $ (Pecuniario)])</f>
        <v>0</v>
      </c>
      <c r="K47" s="160">
        <f>SUM(ADMIN_E3[Aporte Coejecutor $ (Valorado)])</f>
        <v>0</v>
      </c>
      <c r="L47" s="160">
        <f>SUM(ADMIN_E3[Aporte Entidad Internacional $ (Pecuniario)])</f>
        <v>0</v>
      </c>
      <c r="M47" s="160">
        <f>SUM(ADMIN_E3[Aporte Entidad Internacional $ (Valorado)])</f>
        <v>0</v>
      </c>
      <c r="N47" s="161">
        <f>SUM(ADMIN_E3[TOTAL])</f>
        <v>0</v>
      </c>
    </row>
    <row r="49" spans="2:11" x14ac:dyDescent="0.25">
      <c r="B49" s="104" t="s">
        <v>93</v>
      </c>
    </row>
    <row r="50" spans="2:11" x14ac:dyDescent="0.25">
      <c r="B50" s="105" t="s">
        <v>95</v>
      </c>
    </row>
    <row r="51" spans="2:11" s="15" customFormat="1" ht="14.45" customHeight="1" x14ac:dyDescent="0.2">
      <c r="B51" s="105" t="s">
        <v>94</v>
      </c>
      <c r="C51" s="105"/>
      <c r="D51" s="105"/>
      <c r="E51" s="105"/>
      <c r="F51" s="105"/>
      <c r="G51" s="105"/>
      <c r="H51" s="105"/>
      <c r="I51" s="105"/>
      <c r="J51" s="105"/>
      <c r="K51" s="105"/>
    </row>
    <row r="52" spans="2:11" x14ac:dyDescent="0.25">
      <c r="B52" s="209"/>
      <c r="C52" s="210"/>
      <c r="D52" s="210"/>
      <c r="E52" s="210"/>
    </row>
  </sheetData>
  <customSheetViews>
    <customSheetView guid="{473BFED3-A772-4200-9583-202E007800C0}" showGridLines="0">
      <selection activeCell="G15" sqref="G15"/>
      <pageMargins left="0.7" right="0.7" top="0.75" bottom="0.75" header="0.3" footer="0.3"/>
    </customSheetView>
  </customSheetViews>
  <mergeCells count="1">
    <mergeCell ref="B52:E52"/>
  </mergeCells>
  <pageMargins left="0.7" right="0.7" top="0.75" bottom="0.75" header="0.3" footer="0.3"/>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AC488"/>
    <pageSetUpPr fitToPage="1"/>
  </sheetPr>
  <dimension ref="B1:O54"/>
  <sheetViews>
    <sheetView showGridLines="0" zoomScale="80" zoomScaleNormal="80" workbookViewId="0">
      <selection activeCell="F35" sqref="F35"/>
    </sheetView>
  </sheetViews>
  <sheetFormatPr baseColWidth="10" defaultColWidth="11.42578125" defaultRowHeight="15" x14ac:dyDescent="0.25"/>
  <cols>
    <col min="1" max="1" width="3.7109375" customWidth="1"/>
    <col min="2" max="2" width="30" customWidth="1"/>
    <col min="3" max="3" width="23.85546875" customWidth="1"/>
    <col min="4" max="4" width="16.7109375" customWidth="1"/>
    <col min="5" max="5" width="27" customWidth="1"/>
    <col min="6" max="6" width="19.85546875" customWidth="1"/>
    <col min="7" max="7" width="35.42578125" bestFit="1" customWidth="1"/>
    <col min="8" max="8" width="33.85546875" bestFit="1" customWidth="1"/>
    <col min="9" max="10" width="17.42578125" bestFit="1" customWidth="1"/>
    <col min="11" max="12" width="17.85546875" bestFit="1" customWidth="1"/>
    <col min="13" max="13" width="25.42578125" bestFit="1" customWidth="1"/>
    <col min="14" max="14" width="24.140625" bestFit="1" customWidth="1"/>
  </cols>
  <sheetData>
    <row r="1" spans="2:15" ht="15" customHeight="1" x14ac:dyDescent="0.25"/>
    <row r="2" spans="2:15" ht="18.75" x14ac:dyDescent="0.3">
      <c r="B2" s="2" t="s">
        <v>34</v>
      </c>
    </row>
    <row r="3" spans="2:15" ht="15" customHeight="1" x14ac:dyDescent="0.25"/>
    <row r="4" spans="2:15" ht="15" customHeight="1" x14ac:dyDescent="0.25">
      <c r="B4" s="1" t="s">
        <v>61</v>
      </c>
    </row>
    <row r="5" spans="2:15" s="20" customFormat="1" ht="34.35" customHeight="1" x14ac:dyDescent="0.25">
      <c r="B5" s="27" t="s">
        <v>11</v>
      </c>
      <c r="C5" s="27" t="s">
        <v>12</v>
      </c>
      <c r="D5" s="27" t="s">
        <v>13</v>
      </c>
      <c r="E5" s="27" t="s">
        <v>18</v>
      </c>
      <c r="F5" s="76" t="s">
        <v>108</v>
      </c>
      <c r="G5" s="76" t="s">
        <v>23</v>
      </c>
      <c r="H5" s="76" t="s">
        <v>65</v>
      </c>
      <c r="I5" s="80" t="s">
        <v>64</v>
      </c>
      <c r="J5" s="80" t="s">
        <v>66</v>
      </c>
      <c r="K5" s="80" t="s">
        <v>68</v>
      </c>
      <c r="L5" s="80" t="s">
        <v>67</v>
      </c>
      <c r="M5" s="80" t="s">
        <v>69</v>
      </c>
      <c r="N5" s="80" t="s">
        <v>70</v>
      </c>
      <c r="O5" s="115" t="s">
        <v>71</v>
      </c>
    </row>
    <row r="6" spans="2:15" s="20" customFormat="1" ht="12.75" x14ac:dyDescent="0.25">
      <c r="B6" s="6"/>
      <c r="C6" s="7"/>
      <c r="D6" s="31"/>
      <c r="E6" s="7"/>
      <c r="F6" s="116"/>
      <c r="G6" s="117"/>
      <c r="H6" s="118"/>
      <c r="I6" s="119"/>
      <c r="J6" s="119"/>
      <c r="K6" s="119"/>
      <c r="L6" s="119"/>
      <c r="M6" s="119"/>
      <c r="N6" s="119"/>
      <c r="O6" s="121">
        <f>+SUM(INV_E1[[#This Row],[Aporte Corfo $]:[Aporte Entidad Internacional $ (Valorado)]])</f>
        <v>0</v>
      </c>
    </row>
    <row r="7" spans="2:15" s="20" customFormat="1" ht="12.75" x14ac:dyDescent="0.25">
      <c r="B7" s="6"/>
      <c r="C7" s="7"/>
      <c r="D7" s="31"/>
      <c r="E7" s="7"/>
      <c r="F7" s="116"/>
      <c r="G7" s="117"/>
      <c r="H7" s="118"/>
      <c r="I7" s="119"/>
      <c r="J7" s="119"/>
      <c r="K7" s="119"/>
      <c r="L7" s="119"/>
      <c r="M7" s="119"/>
      <c r="N7" s="119"/>
      <c r="O7" s="119">
        <f>+SUM(INV_E1[[#This Row],[Aporte Corfo $]:[Aporte Entidad Internacional $ (Valorado)]])</f>
        <v>0</v>
      </c>
    </row>
    <row r="8" spans="2:15" s="20" customFormat="1" ht="12.75" x14ac:dyDescent="0.25">
      <c r="B8" s="6"/>
      <c r="C8" s="7"/>
      <c r="D8" s="31"/>
      <c r="E8" s="7"/>
      <c r="F8" s="116"/>
      <c r="G8" s="117"/>
      <c r="H8" s="118"/>
      <c r="I8" s="119"/>
      <c r="J8" s="119"/>
      <c r="K8" s="119"/>
      <c r="L8" s="119"/>
      <c r="M8" s="119"/>
      <c r="N8" s="119"/>
      <c r="O8" s="119">
        <f>+SUM(INV_E1[[#This Row],[Aporte Corfo $]:[Aporte Entidad Internacional $ (Valorado)]])</f>
        <v>0</v>
      </c>
    </row>
    <row r="9" spans="2:15" s="20" customFormat="1" ht="12.75" x14ac:dyDescent="0.25">
      <c r="B9" s="6"/>
      <c r="C9" s="7"/>
      <c r="D9" s="31"/>
      <c r="E9" s="7"/>
      <c r="F9" s="116"/>
      <c r="G9" s="117"/>
      <c r="H9" s="118"/>
      <c r="I9" s="119"/>
      <c r="J9" s="119"/>
      <c r="K9" s="119"/>
      <c r="L9" s="119"/>
      <c r="M9" s="119"/>
      <c r="N9" s="119"/>
      <c r="O9" s="119">
        <f>+SUM(INV_E1[[#This Row],[Aporte Corfo $]:[Aporte Entidad Internacional $ (Valorado)]])</f>
        <v>0</v>
      </c>
    </row>
    <row r="10" spans="2:15" s="20" customFormat="1" ht="12.75" x14ac:dyDescent="0.25">
      <c r="B10" s="6"/>
      <c r="C10" s="7"/>
      <c r="D10" s="31"/>
      <c r="E10" s="7"/>
      <c r="F10" s="116"/>
      <c r="G10" s="117"/>
      <c r="H10" s="118"/>
      <c r="I10" s="119"/>
      <c r="J10" s="119"/>
      <c r="K10" s="119"/>
      <c r="L10" s="119"/>
      <c r="M10" s="119"/>
      <c r="N10" s="119"/>
      <c r="O10" s="119">
        <f>+SUM(INV_E1[[#This Row],[Aporte Corfo $]:[Aporte Entidad Internacional $ (Valorado)]])</f>
        <v>0</v>
      </c>
    </row>
    <row r="11" spans="2:15" s="20" customFormat="1" ht="12.75" x14ac:dyDescent="0.25">
      <c r="B11" s="6"/>
      <c r="C11" s="7"/>
      <c r="D11" s="31"/>
      <c r="E11" s="7"/>
      <c r="F11" s="116"/>
      <c r="G11" s="117"/>
      <c r="H11" s="118"/>
      <c r="I11" s="119"/>
      <c r="J11" s="119"/>
      <c r="K11" s="119"/>
      <c r="L11" s="119"/>
      <c r="M11" s="119"/>
      <c r="N11" s="119"/>
      <c r="O11" s="119">
        <f>+SUM(INV_E1[[#This Row],[Aporte Corfo $]:[Aporte Entidad Internacional $ (Valorado)]])</f>
        <v>0</v>
      </c>
    </row>
    <row r="12" spans="2:15" s="20" customFormat="1" ht="12.75" x14ac:dyDescent="0.25">
      <c r="B12" s="6"/>
      <c r="C12" s="7"/>
      <c r="D12" s="31"/>
      <c r="E12" s="7"/>
      <c r="F12" s="116"/>
      <c r="G12" s="117"/>
      <c r="H12" s="118"/>
      <c r="I12" s="119"/>
      <c r="J12" s="119"/>
      <c r="K12" s="119"/>
      <c r="L12" s="119"/>
      <c r="M12" s="119"/>
      <c r="N12" s="119"/>
      <c r="O12" s="119">
        <f>+SUM(INV_E1[[#This Row],[Aporte Corfo $]:[Aporte Entidad Internacional $ (Valorado)]])</f>
        <v>0</v>
      </c>
    </row>
    <row r="13" spans="2:15" s="20" customFormat="1" ht="12.75" x14ac:dyDescent="0.25">
      <c r="B13" s="6"/>
      <c r="C13" s="7"/>
      <c r="D13" s="31"/>
      <c r="E13" s="7"/>
      <c r="F13" s="116"/>
      <c r="G13" s="117"/>
      <c r="H13" s="118"/>
      <c r="I13" s="119"/>
      <c r="J13" s="119"/>
      <c r="K13" s="119"/>
      <c r="L13" s="119"/>
      <c r="M13" s="119"/>
      <c r="N13" s="119"/>
      <c r="O13" s="119">
        <f>+SUM(INV_E1[[#This Row],[Aporte Corfo $]:[Aporte Entidad Internacional $ (Valorado)]])</f>
        <v>0</v>
      </c>
    </row>
    <row r="14" spans="2:15" s="20" customFormat="1" ht="12.75" x14ac:dyDescent="0.25">
      <c r="B14" s="6"/>
      <c r="C14" s="7"/>
      <c r="D14" s="31"/>
      <c r="E14" s="7"/>
      <c r="F14" s="116"/>
      <c r="G14" s="117"/>
      <c r="H14" s="118"/>
      <c r="I14" s="119"/>
      <c r="J14" s="119"/>
      <c r="K14" s="119"/>
      <c r="L14" s="119"/>
      <c r="M14" s="119"/>
      <c r="N14" s="119"/>
      <c r="O14" s="119">
        <f>+SUM(INV_E1[[#This Row],[Aporte Corfo $]:[Aporte Entidad Internacional $ (Valorado)]])</f>
        <v>0</v>
      </c>
    </row>
    <row r="15" spans="2:15" s="20" customFormat="1" ht="12.75" x14ac:dyDescent="0.25">
      <c r="B15" s="6"/>
      <c r="C15" s="7"/>
      <c r="D15" s="31"/>
      <c r="E15" s="7"/>
      <c r="F15" s="116"/>
      <c r="G15" s="117"/>
      <c r="H15" s="118"/>
      <c r="I15" s="119"/>
      <c r="J15" s="119"/>
      <c r="K15" s="119"/>
      <c r="L15" s="119"/>
      <c r="M15" s="119"/>
      <c r="N15" s="119"/>
      <c r="O15" s="119">
        <f>+SUM(INV_E1[[#This Row],[Aporte Corfo $]:[Aporte Entidad Internacional $ (Valorado)]])</f>
        <v>0</v>
      </c>
    </row>
    <row r="16" spans="2:15" x14ac:dyDescent="0.25">
      <c r="B16" s="6"/>
      <c r="C16" s="7"/>
      <c r="D16" s="31"/>
      <c r="E16" s="7"/>
      <c r="F16" s="116"/>
      <c r="G16" s="117"/>
      <c r="H16" s="118"/>
      <c r="I16" s="120"/>
      <c r="J16" s="120"/>
      <c r="K16" s="120"/>
      <c r="L16" s="120"/>
      <c r="M16" s="120"/>
      <c r="N16" s="120"/>
      <c r="O16" s="122">
        <f>+SUM(INV_E1[[#This Row],[Aporte Corfo $]:[Aporte Entidad Internacional $ (Valorado)]])</f>
        <v>0</v>
      </c>
    </row>
    <row r="17" spans="2:15" x14ac:dyDescent="0.25">
      <c r="B17" s="123" t="s">
        <v>5</v>
      </c>
      <c r="C17" s="124"/>
      <c r="D17" s="78"/>
      <c r="E17" s="78"/>
      <c r="F17" s="79">
        <f>SUBTOTAL(109,INV_E1[Aporte Corfo $])</f>
        <v>0</v>
      </c>
      <c r="G17" s="79">
        <f>SUBTOTAL(109,INV_E1[Aporte Beneficiario $ (Pecuniario)])</f>
        <v>0</v>
      </c>
      <c r="H17" s="125">
        <f>SUBTOTAL(109,INV_E1[Aporte Beneficiario $ (Valorado)])</f>
        <v>0</v>
      </c>
      <c r="I17" s="125">
        <f>SUM(INV_E1[Aporte Mandante $ (Pecuniario)])</f>
        <v>0</v>
      </c>
      <c r="J17" s="125">
        <f>SUM(INV_E1[Aporte Mandante $ (Valorado)])</f>
        <v>0</v>
      </c>
      <c r="K17" s="125">
        <f>SUM(INV_E1[Aporte Coejecutor $ (Pecuniario)])</f>
        <v>0</v>
      </c>
      <c r="L17" s="125">
        <f>SUM(INV_E1[Aporte Coejecutor $ (Valorado)])</f>
        <v>0</v>
      </c>
      <c r="M17" s="125">
        <f>SUM(INV_E1[Aporte Entidad Internacional $ (Pecuniario)])</f>
        <v>0</v>
      </c>
      <c r="N17" s="125">
        <f>SUM(INV_E1[Aporte Entidad Internacional $ (Valorado)])</f>
        <v>0</v>
      </c>
      <c r="O17" s="125">
        <f>SUM(INV_E1[TOTAL])</f>
        <v>0</v>
      </c>
    </row>
    <row r="19" spans="2:15" x14ac:dyDescent="0.25">
      <c r="B19" s="1" t="s">
        <v>62</v>
      </c>
    </row>
    <row r="20" spans="2:15" ht="25.5" x14ac:dyDescent="0.25">
      <c r="B20" s="27" t="s">
        <v>11</v>
      </c>
      <c r="C20" s="27" t="s">
        <v>12</v>
      </c>
      <c r="D20" s="27" t="s">
        <v>13</v>
      </c>
      <c r="E20" s="27" t="s">
        <v>18</v>
      </c>
      <c r="F20" s="76" t="s">
        <v>108</v>
      </c>
      <c r="G20" s="76" t="s">
        <v>23</v>
      </c>
      <c r="H20" s="76" t="s">
        <v>65</v>
      </c>
      <c r="I20" s="80" t="s">
        <v>64</v>
      </c>
      <c r="J20" s="80" t="s">
        <v>66</v>
      </c>
      <c r="K20" s="80" t="s">
        <v>68</v>
      </c>
      <c r="L20" s="80" t="s">
        <v>67</v>
      </c>
      <c r="M20" s="80" t="s">
        <v>69</v>
      </c>
      <c r="N20" s="80" t="s">
        <v>70</v>
      </c>
      <c r="O20" s="115" t="s">
        <v>71</v>
      </c>
    </row>
    <row r="21" spans="2:15" x14ac:dyDescent="0.25">
      <c r="B21" s="6"/>
      <c r="C21" s="7"/>
      <c r="D21" s="31"/>
      <c r="E21" s="7"/>
      <c r="F21" s="116"/>
      <c r="G21" s="117"/>
      <c r="H21" s="118"/>
      <c r="I21" s="119"/>
      <c r="J21" s="119"/>
      <c r="K21" s="119"/>
      <c r="L21" s="119"/>
      <c r="M21" s="119"/>
      <c r="N21" s="119"/>
      <c r="O21" s="121">
        <f>+SUM(INV_E2[[#This Row],[Aporte Corfo $]:[Aporte Entidad Internacional $ (Valorado)]])</f>
        <v>0</v>
      </c>
    </row>
    <row r="22" spans="2:15" x14ac:dyDescent="0.25">
      <c r="B22" s="6"/>
      <c r="C22" s="7"/>
      <c r="D22" s="31"/>
      <c r="E22" s="7"/>
      <c r="F22" s="116"/>
      <c r="G22" s="117"/>
      <c r="H22" s="118"/>
      <c r="I22" s="119"/>
      <c r="J22" s="119"/>
      <c r="K22" s="119"/>
      <c r="L22" s="119"/>
      <c r="M22" s="119"/>
      <c r="N22" s="119"/>
      <c r="O22" s="119">
        <f>+SUM(INV_E2[[#This Row],[Aporte Corfo $]:[Aporte Entidad Internacional $ (Valorado)]])</f>
        <v>0</v>
      </c>
    </row>
    <row r="23" spans="2:15" x14ac:dyDescent="0.25">
      <c r="B23" s="6"/>
      <c r="C23" s="7"/>
      <c r="D23" s="31"/>
      <c r="E23" s="7"/>
      <c r="F23" s="116"/>
      <c r="G23" s="117"/>
      <c r="H23" s="118"/>
      <c r="I23" s="119"/>
      <c r="J23" s="119"/>
      <c r="K23" s="119"/>
      <c r="L23" s="119"/>
      <c r="M23" s="119"/>
      <c r="N23" s="119"/>
      <c r="O23" s="119">
        <f>+SUM(INV_E2[[#This Row],[Aporte Corfo $]:[Aporte Entidad Internacional $ (Valorado)]])</f>
        <v>0</v>
      </c>
    </row>
    <row r="24" spans="2:15" x14ac:dyDescent="0.25">
      <c r="B24" s="6"/>
      <c r="C24" s="7"/>
      <c r="D24" s="31"/>
      <c r="E24" s="7"/>
      <c r="F24" s="116"/>
      <c r="G24" s="117"/>
      <c r="H24" s="118"/>
      <c r="I24" s="119"/>
      <c r="J24" s="119"/>
      <c r="K24" s="119"/>
      <c r="L24" s="119"/>
      <c r="M24" s="119"/>
      <c r="N24" s="119"/>
      <c r="O24" s="119">
        <f>+SUM(INV_E2[[#This Row],[Aporte Corfo $]:[Aporte Entidad Internacional $ (Valorado)]])</f>
        <v>0</v>
      </c>
    </row>
    <row r="25" spans="2:15" x14ac:dyDescent="0.25">
      <c r="B25" s="6"/>
      <c r="C25" s="7"/>
      <c r="D25" s="31"/>
      <c r="E25" s="7"/>
      <c r="F25" s="116"/>
      <c r="G25" s="117"/>
      <c r="H25" s="118"/>
      <c r="I25" s="119"/>
      <c r="J25" s="119"/>
      <c r="K25" s="119"/>
      <c r="L25" s="119"/>
      <c r="M25" s="119"/>
      <c r="N25" s="119"/>
      <c r="O25" s="119">
        <f>+SUM(INV_E2[[#This Row],[Aporte Corfo $]:[Aporte Entidad Internacional $ (Valorado)]])</f>
        <v>0</v>
      </c>
    </row>
    <row r="26" spans="2:15" x14ac:dyDescent="0.25">
      <c r="B26" s="6"/>
      <c r="C26" s="7"/>
      <c r="D26" s="31"/>
      <c r="E26" s="7"/>
      <c r="F26" s="116"/>
      <c r="G26" s="117"/>
      <c r="H26" s="118"/>
      <c r="I26" s="119"/>
      <c r="J26" s="119"/>
      <c r="K26" s="119"/>
      <c r="L26" s="119"/>
      <c r="M26" s="119"/>
      <c r="N26" s="119"/>
      <c r="O26" s="119">
        <f>+SUM(INV_E2[[#This Row],[Aporte Corfo $]:[Aporte Entidad Internacional $ (Valorado)]])</f>
        <v>0</v>
      </c>
    </row>
    <row r="27" spans="2:15" x14ac:dyDescent="0.25">
      <c r="B27" s="6"/>
      <c r="C27" s="7"/>
      <c r="D27" s="31"/>
      <c r="E27" s="7"/>
      <c r="F27" s="116"/>
      <c r="G27" s="117"/>
      <c r="H27" s="118"/>
      <c r="I27" s="119"/>
      <c r="J27" s="119"/>
      <c r="K27" s="119"/>
      <c r="L27" s="119"/>
      <c r="M27" s="119"/>
      <c r="N27" s="119"/>
      <c r="O27" s="119">
        <f>+SUM(INV_E2[[#This Row],[Aporte Corfo $]:[Aporte Entidad Internacional $ (Valorado)]])</f>
        <v>0</v>
      </c>
    </row>
    <row r="28" spans="2:15" x14ac:dyDescent="0.25">
      <c r="B28" s="6"/>
      <c r="C28" s="7"/>
      <c r="D28" s="31"/>
      <c r="E28" s="7"/>
      <c r="F28" s="116"/>
      <c r="G28" s="117"/>
      <c r="H28" s="118"/>
      <c r="I28" s="119"/>
      <c r="J28" s="119"/>
      <c r="K28" s="119"/>
      <c r="L28" s="119"/>
      <c r="M28" s="119"/>
      <c r="N28" s="119"/>
      <c r="O28" s="119">
        <f>+SUM(INV_E2[[#This Row],[Aporte Corfo $]:[Aporte Entidad Internacional $ (Valorado)]])</f>
        <v>0</v>
      </c>
    </row>
    <row r="29" spans="2:15" x14ac:dyDescent="0.25">
      <c r="B29" s="6"/>
      <c r="C29" s="7"/>
      <c r="D29" s="31"/>
      <c r="E29" s="7"/>
      <c r="F29" s="116"/>
      <c r="G29" s="117"/>
      <c r="H29" s="118"/>
      <c r="I29" s="119"/>
      <c r="J29" s="119"/>
      <c r="K29" s="119"/>
      <c r="L29" s="119"/>
      <c r="M29" s="119"/>
      <c r="N29" s="119"/>
      <c r="O29" s="119">
        <f>+SUM(INV_E2[[#This Row],[Aporte Corfo $]:[Aporte Entidad Internacional $ (Valorado)]])</f>
        <v>0</v>
      </c>
    </row>
    <row r="30" spans="2:15" x14ac:dyDescent="0.25">
      <c r="B30" s="6"/>
      <c r="C30" s="7"/>
      <c r="D30" s="31"/>
      <c r="E30" s="7"/>
      <c r="F30" s="116"/>
      <c r="G30" s="117"/>
      <c r="H30" s="118"/>
      <c r="I30" s="119"/>
      <c r="J30" s="119"/>
      <c r="K30" s="119"/>
      <c r="L30" s="119"/>
      <c r="M30" s="119"/>
      <c r="N30" s="119"/>
      <c r="O30" s="119">
        <f>+SUM(INV_E2[[#This Row],[Aporte Corfo $]:[Aporte Entidad Internacional $ (Valorado)]])</f>
        <v>0</v>
      </c>
    </row>
    <row r="31" spans="2:15" x14ac:dyDescent="0.25">
      <c r="B31" s="6"/>
      <c r="C31" s="7"/>
      <c r="D31" s="31"/>
      <c r="E31" s="7"/>
      <c r="F31" s="116"/>
      <c r="G31" s="117"/>
      <c r="H31" s="118"/>
      <c r="I31" s="120"/>
      <c r="J31" s="120"/>
      <c r="K31" s="120"/>
      <c r="L31" s="120"/>
      <c r="M31" s="120"/>
      <c r="N31" s="120"/>
      <c r="O31" s="122">
        <f>+SUM(INV_E2[[#This Row],[Aporte Corfo $]:[Aporte Entidad Internacional $ (Valorado)]])</f>
        <v>0</v>
      </c>
    </row>
    <row r="32" spans="2:15" x14ac:dyDescent="0.25">
      <c r="B32" s="162" t="s">
        <v>5</v>
      </c>
      <c r="C32" s="163"/>
      <c r="D32" s="164"/>
      <c r="E32" s="164"/>
      <c r="F32" s="165">
        <f>SUBTOTAL(109,INV_E2[Aporte Corfo $])</f>
        <v>0</v>
      </c>
      <c r="G32" s="165">
        <f>SUBTOTAL(109,INV_E2[Aporte Beneficiario $ (Pecuniario)])</f>
        <v>0</v>
      </c>
      <c r="H32" s="166">
        <f>SUBTOTAL(109,INV_E2[Aporte Beneficiario $ (Valorado)])</f>
        <v>0</v>
      </c>
      <c r="I32" s="166">
        <f>SUM(INV_E2[Aporte Mandante $ (Pecuniario)])</f>
        <v>0</v>
      </c>
      <c r="J32" s="166">
        <f>SUM(INV_E2[Aporte Mandante $ (Valorado)])</f>
        <v>0</v>
      </c>
      <c r="K32" s="166">
        <f>SUM(INV_E2[Aporte Coejecutor $ (Pecuniario)])</f>
        <v>0</v>
      </c>
      <c r="L32" s="166">
        <f>SUM(INV_E2[Aporte Coejecutor $ (Valorado)])</f>
        <v>0</v>
      </c>
      <c r="M32" s="166">
        <f>SUM(INV_E2[Aporte Entidad Internacional $ (Pecuniario)])</f>
        <v>0</v>
      </c>
      <c r="N32" s="166">
        <f>SUM(INV_E2[Aporte Entidad Internacional $ (Valorado)])</f>
        <v>0</v>
      </c>
      <c r="O32" s="166">
        <f>SUM(INV_E2[TOTAL])</f>
        <v>0</v>
      </c>
    </row>
    <row r="33" spans="2:15" x14ac:dyDescent="0.25">
      <c r="B33" s="20"/>
      <c r="C33" s="43"/>
      <c r="D33" s="44"/>
      <c r="E33" s="43"/>
      <c r="F33" s="45"/>
      <c r="G33" s="46"/>
      <c r="H33" s="46"/>
    </row>
    <row r="34" spans="2:15" x14ac:dyDescent="0.25">
      <c r="B34" s="1" t="s">
        <v>60</v>
      </c>
    </row>
    <row r="35" spans="2:15" ht="25.5" x14ac:dyDescent="0.25">
      <c r="B35" s="27" t="s">
        <v>11</v>
      </c>
      <c r="C35" s="27" t="s">
        <v>12</v>
      </c>
      <c r="D35" s="27" t="s">
        <v>13</v>
      </c>
      <c r="E35" s="27" t="s">
        <v>18</v>
      </c>
      <c r="F35" s="76" t="s">
        <v>108</v>
      </c>
      <c r="G35" s="76" t="s">
        <v>23</v>
      </c>
      <c r="H35" s="76" t="s">
        <v>65</v>
      </c>
      <c r="I35" s="80" t="s">
        <v>64</v>
      </c>
      <c r="J35" s="80" t="s">
        <v>66</v>
      </c>
      <c r="K35" s="80" t="s">
        <v>68</v>
      </c>
      <c r="L35" s="80" t="s">
        <v>67</v>
      </c>
      <c r="M35" s="80" t="s">
        <v>69</v>
      </c>
      <c r="N35" s="80" t="s">
        <v>70</v>
      </c>
      <c r="O35" s="115" t="s">
        <v>71</v>
      </c>
    </row>
    <row r="36" spans="2:15" x14ac:dyDescent="0.25">
      <c r="B36" s="6"/>
      <c r="C36" s="7"/>
      <c r="D36" s="31"/>
      <c r="E36" s="7"/>
      <c r="F36" s="116"/>
      <c r="G36" s="117"/>
      <c r="H36" s="118"/>
      <c r="I36" s="119"/>
      <c r="J36" s="119"/>
      <c r="K36" s="119"/>
      <c r="L36" s="119"/>
      <c r="M36" s="119"/>
      <c r="N36" s="119"/>
      <c r="O36" s="121">
        <f>+SUM(INV_E3[[#This Row],[Aporte Corfo $]:[Aporte Entidad Internacional $ (Valorado)]])</f>
        <v>0</v>
      </c>
    </row>
    <row r="37" spans="2:15" x14ac:dyDescent="0.25">
      <c r="B37" s="6"/>
      <c r="C37" s="7"/>
      <c r="D37" s="31"/>
      <c r="E37" s="7"/>
      <c r="F37" s="116"/>
      <c r="G37" s="117"/>
      <c r="H37" s="118"/>
      <c r="I37" s="119"/>
      <c r="J37" s="119"/>
      <c r="K37" s="119"/>
      <c r="L37" s="119"/>
      <c r="M37" s="119"/>
      <c r="N37" s="119"/>
      <c r="O37" s="119">
        <f>+SUM(INV_E3[[#This Row],[Aporte Corfo $]:[Aporte Entidad Internacional $ (Valorado)]])</f>
        <v>0</v>
      </c>
    </row>
    <row r="38" spans="2:15" x14ac:dyDescent="0.25">
      <c r="B38" s="6"/>
      <c r="C38" s="7"/>
      <c r="D38" s="31"/>
      <c r="E38" s="7"/>
      <c r="F38" s="116"/>
      <c r="G38" s="117"/>
      <c r="H38" s="118"/>
      <c r="I38" s="119"/>
      <c r="J38" s="119"/>
      <c r="K38" s="119"/>
      <c r="L38" s="119"/>
      <c r="M38" s="119"/>
      <c r="N38" s="119"/>
      <c r="O38" s="119">
        <f>+SUM(INV_E3[[#This Row],[Aporte Corfo $]:[Aporte Entidad Internacional $ (Valorado)]])</f>
        <v>0</v>
      </c>
    </row>
    <row r="39" spans="2:15" x14ac:dyDescent="0.25">
      <c r="B39" s="6"/>
      <c r="C39" s="7"/>
      <c r="D39" s="31"/>
      <c r="E39" s="7"/>
      <c r="F39" s="116"/>
      <c r="G39" s="117"/>
      <c r="H39" s="118"/>
      <c r="I39" s="119"/>
      <c r="J39" s="119"/>
      <c r="K39" s="119"/>
      <c r="L39" s="119"/>
      <c r="M39" s="119"/>
      <c r="N39" s="119"/>
      <c r="O39" s="119">
        <f>+SUM(INV_E3[[#This Row],[Aporte Corfo $]:[Aporte Entidad Internacional $ (Valorado)]])</f>
        <v>0</v>
      </c>
    </row>
    <row r="40" spans="2:15" x14ac:dyDescent="0.25">
      <c r="B40" s="6"/>
      <c r="C40" s="7"/>
      <c r="D40" s="31"/>
      <c r="E40" s="7"/>
      <c r="F40" s="116"/>
      <c r="G40" s="117"/>
      <c r="H40" s="118"/>
      <c r="I40" s="119"/>
      <c r="J40" s="119"/>
      <c r="K40" s="119"/>
      <c r="L40" s="119"/>
      <c r="M40" s="119"/>
      <c r="N40" s="119"/>
      <c r="O40" s="119">
        <f>+SUM(INV_E3[[#This Row],[Aporte Corfo $]:[Aporte Entidad Internacional $ (Valorado)]])</f>
        <v>0</v>
      </c>
    </row>
    <row r="41" spans="2:15" x14ac:dyDescent="0.25">
      <c r="B41" s="6"/>
      <c r="C41" s="7"/>
      <c r="D41" s="31"/>
      <c r="E41" s="7"/>
      <c r="F41" s="116"/>
      <c r="G41" s="117"/>
      <c r="H41" s="118"/>
      <c r="I41" s="119"/>
      <c r="J41" s="119"/>
      <c r="K41" s="119"/>
      <c r="L41" s="119"/>
      <c r="M41" s="119"/>
      <c r="N41" s="119"/>
      <c r="O41" s="119">
        <f>+SUM(INV_E3[[#This Row],[Aporte Corfo $]:[Aporte Entidad Internacional $ (Valorado)]])</f>
        <v>0</v>
      </c>
    </row>
    <row r="42" spans="2:15" x14ac:dyDescent="0.25">
      <c r="B42" s="6"/>
      <c r="C42" s="7"/>
      <c r="D42" s="31"/>
      <c r="E42" s="7"/>
      <c r="F42" s="116"/>
      <c r="G42" s="117"/>
      <c r="H42" s="118"/>
      <c r="I42" s="119"/>
      <c r="J42" s="119"/>
      <c r="K42" s="119"/>
      <c r="L42" s="119"/>
      <c r="M42" s="119"/>
      <c r="N42" s="119"/>
      <c r="O42" s="119">
        <f>+SUM(INV_E3[[#This Row],[Aporte Corfo $]:[Aporte Entidad Internacional $ (Valorado)]])</f>
        <v>0</v>
      </c>
    </row>
    <row r="43" spans="2:15" x14ac:dyDescent="0.25">
      <c r="B43" s="6"/>
      <c r="C43" s="7"/>
      <c r="D43" s="31"/>
      <c r="E43" s="7"/>
      <c r="F43" s="116"/>
      <c r="G43" s="117"/>
      <c r="H43" s="118"/>
      <c r="I43" s="119"/>
      <c r="J43" s="119"/>
      <c r="K43" s="119"/>
      <c r="L43" s="119"/>
      <c r="M43" s="119"/>
      <c r="N43" s="119"/>
      <c r="O43" s="119">
        <f>+SUM(INV_E3[[#This Row],[Aporte Corfo $]:[Aporte Entidad Internacional $ (Valorado)]])</f>
        <v>0</v>
      </c>
    </row>
    <row r="44" spans="2:15" x14ac:dyDescent="0.25">
      <c r="B44" s="6"/>
      <c r="C44" s="7"/>
      <c r="D44" s="31"/>
      <c r="E44" s="7"/>
      <c r="F44" s="116"/>
      <c r="G44" s="117"/>
      <c r="H44" s="118"/>
      <c r="I44" s="119"/>
      <c r="J44" s="119"/>
      <c r="K44" s="119"/>
      <c r="L44" s="119"/>
      <c r="M44" s="119"/>
      <c r="N44" s="119"/>
      <c r="O44" s="119">
        <f>+SUM(INV_E3[[#This Row],[Aporte Corfo $]:[Aporte Entidad Internacional $ (Valorado)]])</f>
        <v>0</v>
      </c>
    </row>
    <row r="45" spans="2:15" x14ac:dyDescent="0.25">
      <c r="B45" s="6"/>
      <c r="C45" s="7"/>
      <c r="D45" s="31"/>
      <c r="E45" s="7"/>
      <c r="F45" s="116"/>
      <c r="G45" s="117"/>
      <c r="H45" s="118"/>
      <c r="I45" s="119"/>
      <c r="J45" s="119"/>
      <c r="K45" s="119"/>
      <c r="L45" s="119"/>
      <c r="M45" s="119"/>
      <c r="N45" s="119"/>
      <c r="O45" s="119">
        <f>+SUM(INV_E3[[#This Row],[Aporte Corfo $]:[Aporte Entidad Internacional $ (Valorado)]])</f>
        <v>0</v>
      </c>
    </row>
    <row r="46" spans="2:15" x14ac:dyDescent="0.25">
      <c r="B46" s="6"/>
      <c r="C46" s="7"/>
      <c r="D46" s="31"/>
      <c r="E46" s="7"/>
      <c r="F46" s="116"/>
      <c r="G46" s="117"/>
      <c r="H46" s="118"/>
      <c r="I46" s="120"/>
      <c r="J46" s="120"/>
      <c r="K46" s="120"/>
      <c r="L46" s="120"/>
      <c r="M46" s="120"/>
      <c r="N46" s="120"/>
      <c r="O46" s="122">
        <f>+SUM(INV_E3[[#This Row],[Aporte Corfo $]:[Aporte Entidad Internacional $ (Valorado)]])</f>
        <v>0</v>
      </c>
    </row>
    <row r="47" spans="2:15" x14ac:dyDescent="0.25">
      <c r="B47" s="162" t="s">
        <v>5</v>
      </c>
      <c r="C47" s="163"/>
      <c r="D47" s="164"/>
      <c r="E47" s="164"/>
      <c r="F47" s="167">
        <f>SUBTOTAL(109,INV_E3[Aporte Corfo $])</f>
        <v>0</v>
      </c>
      <c r="G47" s="167">
        <f>SUBTOTAL(109,INV_E3[Aporte Beneficiario $ (Pecuniario)])</f>
        <v>0</v>
      </c>
      <c r="H47" s="168">
        <f>SUBTOTAL(109,INV_E3[Aporte Beneficiario $ (Valorado)])</f>
        <v>0</v>
      </c>
      <c r="I47" s="168">
        <f>SUM(INV_E3[Aporte Mandante $ (Pecuniario)])</f>
        <v>0</v>
      </c>
      <c r="J47" s="168">
        <f>SUM(INV_E3[Aporte Mandante $ (Valorado)])</f>
        <v>0</v>
      </c>
      <c r="K47" s="168">
        <f>SUM(INV_E3[Aporte Coejecutor $ (Pecuniario)])</f>
        <v>0</v>
      </c>
      <c r="L47" s="168">
        <f>SUM(INV_E3[Aporte Coejecutor $ (Valorado)])</f>
        <v>0</v>
      </c>
      <c r="M47" s="168">
        <f>SUM(INV_E3[Aporte Entidad Internacional $ (Pecuniario)])</f>
        <v>0</v>
      </c>
      <c r="N47" s="168">
        <f>SUM(INV_E3[Aporte Entidad Internacional $ (Valorado)])</f>
        <v>0</v>
      </c>
      <c r="O47" s="168">
        <f>SUM(INV_E3[TOTAL])</f>
        <v>0</v>
      </c>
    </row>
    <row r="48" spans="2:15" x14ac:dyDescent="0.25">
      <c r="B48" s="20"/>
      <c r="C48" s="43"/>
      <c r="D48" s="44"/>
      <c r="E48" s="43"/>
      <c r="F48" s="45"/>
      <c r="G48" s="46"/>
      <c r="H48" s="46"/>
    </row>
    <row r="49" spans="2:6" s="15" customFormat="1" ht="15" customHeight="1" x14ac:dyDescent="0.2">
      <c r="B49" s="21" t="s">
        <v>40</v>
      </c>
    </row>
    <row r="50" spans="2:6" s="15" customFormat="1" ht="12.95" customHeight="1" x14ac:dyDescent="0.2">
      <c r="B50" s="211" t="s">
        <v>41</v>
      </c>
      <c r="C50" s="211"/>
      <c r="D50" s="211"/>
      <c r="E50" s="211"/>
      <c r="F50" s="211"/>
    </row>
    <row r="51" spans="2:6" s="15" customFormat="1" ht="12.75" x14ac:dyDescent="0.2">
      <c r="B51" s="211"/>
      <c r="C51" s="211"/>
      <c r="D51" s="211"/>
      <c r="E51" s="211"/>
      <c r="F51" s="211"/>
    </row>
    <row r="52" spans="2:6" s="15" customFormat="1" ht="15" customHeight="1" x14ac:dyDescent="0.2">
      <c r="B52" s="19" t="s">
        <v>92</v>
      </c>
      <c r="C52" s="19"/>
      <c r="D52" s="19"/>
      <c r="E52" s="19"/>
      <c r="F52" s="19"/>
    </row>
    <row r="53" spans="2:6" s="15" customFormat="1" ht="12.75" x14ac:dyDescent="0.2">
      <c r="B53" s="28"/>
      <c r="C53" s="29"/>
      <c r="D53" s="29"/>
      <c r="E53" s="29"/>
      <c r="F53" s="29"/>
    </row>
    <row r="54" spans="2:6" s="15" customFormat="1" ht="12.75" x14ac:dyDescent="0.2"/>
  </sheetData>
  <customSheetViews>
    <customSheetView guid="{473BFED3-A772-4200-9583-202E007800C0}" showGridLines="0" fitToPage="1" topLeftCell="A4">
      <selection activeCell="B26" sqref="B26:H27"/>
      <pageMargins left="0.70866141732283472" right="0.70866141732283472" top="0.74803149606299213" bottom="0.74803149606299213" header="0.31496062992125984" footer="0.31496062992125984"/>
      <pageSetup scale="49" orientation="landscape"/>
    </customSheetView>
  </customSheetViews>
  <mergeCells count="1">
    <mergeCell ref="B50:F51"/>
  </mergeCells>
  <pageMargins left="0.70866141732283472" right="0.70866141732283472" top="0.74803149606299213" bottom="0.74803149606299213" header="0.31496062992125984" footer="0.31496062992125984"/>
  <pageSetup scale="49" orientation="landscape"/>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B1:X21"/>
  <sheetViews>
    <sheetView zoomScale="77" zoomScaleNormal="77" workbookViewId="0">
      <selection activeCell="F11" sqref="F11"/>
    </sheetView>
  </sheetViews>
  <sheetFormatPr baseColWidth="10" defaultColWidth="11.42578125" defaultRowHeight="15" x14ac:dyDescent="0.25"/>
  <cols>
    <col min="1" max="1" width="3.7109375" style="5" customWidth="1"/>
    <col min="2" max="2" width="4.42578125" style="5" customWidth="1"/>
    <col min="3" max="4" width="36.85546875" style="5" customWidth="1"/>
    <col min="5" max="5" width="31.85546875" style="5" customWidth="1"/>
    <col min="6" max="6" width="34.5703125" style="5" customWidth="1"/>
    <col min="7" max="7" width="27.140625" style="5" customWidth="1"/>
    <col min="8" max="8" width="37" style="5" customWidth="1"/>
    <col min="9" max="9" width="12.140625" style="5" customWidth="1"/>
    <col min="10" max="10" width="14.42578125" style="5" customWidth="1"/>
    <col min="11" max="11" width="24.42578125" style="5" customWidth="1"/>
    <col min="12" max="12" width="31" style="5" customWidth="1"/>
    <col min="13" max="13" width="39.28515625" style="5" customWidth="1"/>
    <col min="14" max="23" width="11.42578125" style="5"/>
    <col min="24" max="24" width="11.42578125" style="47" customWidth="1"/>
    <col min="25" max="16384" width="11.42578125" style="5"/>
  </cols>
  <sheetData>
    <row r="1" spans="2:24" ht="15" customHeight="1" x14ac:dyDescent="0.25">
      <c r="E1" s="73" t="s">
        <v>97</v>
      </c>
      <c r="G1" s="73" t="s">
        <v>56</v>
      </c>
      <c r="H1" s="73"/>
    </row>
    <row r="2" spans="2:24" ht="18.75" x14ac:dyDescent="0.3">
      <c r="B2" s="10" t="s">
        <v>45</v>
      </c>
      <c r="E2" s="73" t="s">
        <v>99</v>
      </c>
      <c r="G2" s="73" t="s">
        <v>57</v>
      </c>
      <c r="H2" s="73"/>
    </row>
    <row r="3" spans="2:24" ht="15" customHeight="1" x14ac:dyDescent="0.3">
      <c r="C3" s="10"/>
      <c r="D3" s="10"/>
      <c r="E3" s="73" t="s">
        <v>98</v>
      </c>
    </row>
    <row r="4" spans="2:24" s="11" customFormat="1" ht="12.75" x14ac:dyDescent="0.2">
      <c r="B4" s="48" t="s">
        <v>46</v>
      </c>
      <c r="X4" s="49"/>
    </row>
    <row r="5" spans="2:24" s="11" customFormat="1" ht="12.75" x14ac:dyDescent="0.2">
      <c r="B5" s="11" t="s">
        <v>47</v>
      </c>
      <c r="X5" s="49"/>
    </row>
    <row r="6" spans="2:24" s="11" customFormat="1" ht="12.75" x14ac:dyDescent="0.2">
      <c r="B6" s="11" t="s">
        <v>72</v>
      </c>
      <c r="X6" s="49"/>
    </row>
    <row r="7" spans="2:24" s="11" customFormat="1" ht="12.75" x14ac:dyDescent="0.2">
      <c r="B7" s="48" t="s">
        <v>136</v>
      </c>
      <c r="X7" s="49"/>
    </row>
    <row r="8" spans="2:24" s="11" customFormat="1" ht="12.75" x14ac:dyDescent="0.2">
      <c r="C8" s="48"/>
      <c r="D8" s="48"/>
      <c r="X8" s="49"/>
    </row>
    <row r="9" spans="2:24" s="54" customFormat="1" ht="55.5" customHeight="1" x14ac:dyDescent="0.25">
      <c r="B9" s="50" t="s">
        <v>28</v>
      </c>
      <c r="C9" s="51" t="s">
        <v>48</v>
      </c>
      <c r="D9" s="51" t="s">
        <v>73</v>
      </c>
      <c r="E9" s="52" t="s">
        <v>49</v>
      </c>
      <c r="F9" s="52" t="s">
        <v>50</v>
      </c>
      <c r="G9" s="52" t="s">
        <v>96</v>
      </c>
      <c r="H9" s="103" t="s">
        <v>90</v>
      </c>
      <c r="I9" s="52" t="s">
        <v>51</v>
      </c>
      <c r="J9" s="52" t="s">
        <v>52</v>
      </c>
      <c r="K9" s="53" t="s">
        <v>113</v>
      </c>
      <c r="L9" s="53" t="s">
        <v>100</v>
      </c>
      <c r="M9" s="53" t="s">
        <v>101</v>
      </c>
      <c r="X9" s="55"/>
    </row>
    <row r="10" spans="2:24" s="11" customFormat="1" ht="12.95" customHeight="1" x14ac:dyDescent="0.25">
      <c r="B10" s="56">
        <v>1</v>
      </c>
      <c r="C10" s="57"/>
      <c r="D10" s="57"/>
      <c r="E10" s="57"/>
      <c r="F10" s="57"/>
      <c r="G10" s="58"/>
      <c r="H10" s="102"/>
      <c r="I10" s="58"/>
      <c r="J10" s="58"/>
      <c r="K10" s="59"/>
      <c r="L10" s="59"/>
      <c r="M10" s="60">
        <f>+ACTIVIDADES[[#This Row],[(2) Aporte Participantes 
(Beneficiario + Mandante + Coejecutor + Entidades)
(Valorado+Pecuniario)]]+ACTIVIDADES[[#This Row],[(1) Aporte Corfo ($)]]</f>
        <v>0</v>
      </c>
      <c r="X10" s="49"/>
    </row>
    <row r="11" spans="2:24" s="11" customFormat="1" ht="12.75" x14ac:dyDescent="0.2">
      <c r="B11" s="56">
        <v>2</v>
      </c>
      <c r="C11" s="61"/>
      <c r="D11" s="61"/>
      <c r="E11" s="61"/>
      <c r="F11" s="61"/>
      <c r="G11" s="62"/>
      <c r="H11" s="62"/>
      <c r="I11" s="63"/>
      <c r="J11" s="63"/>
      <c r="K11" s="64"/>
      <c r="L11" s="64"/>
      <c r="M11" s="65">
        <f>+ACTIVIDADES[[#This Row],[(2) Aporte Participantes 
(Beneficiario + Mandante + Coejecutor + Entidades)
(Valorado+Pecuniario)]]+ACTIVIDADES[[#This Row],[(1) Aporte Corfo ($)]]</f>
        <v>0</v>
      </c>
      <c r="X11" s="49"/>
    </row>
    <row r="12" spans="2:24" s="11" customFormat="1" ht="12.75" x14ac:dyDescent="0.2">
      <c r="B12" s="56"/>
      <c r="C12" s="61"/>
      <c r="D12" s="61"/>
      <c r="E12" s="61"/>
      <c r="F12" s="61"/>
      <c r="G12" s="62"/>
      <c r="H12" s="62"/>
      <c r="I12" s="63"/>
      <c r="J12" s="63"/>
      <c r="K12" s="64"/>
      <c r="L12" s="64"/>
      <c r="M12" s="65">
        <f>+ACTIVIDADES[[#This Row],[(2) Aporte Participantes 
(Beneficiario + Mandante + Coejecutor + Entidades)
(Valorado+Pecuniario)]]+ACTIVIDADES[[#This Row],[(1) Aporte Corfo ($)]]</f>
        <v>0</v>
      </c>
      <c r="X12" s="49"/>
    </row>
    <row r="13" spans="2:24" s="11" customFormat="1" ht="12.75" x14ac:dyDescent="0.2">
      <c r="B13" s="56"/>
      <c r="C13" s="61"/>
      <c r="D13" s="61"/>
      <c r="E13" s="61"/>
      <c r="F13" s="61"/>
      <c r="G13" s="62"/>
      <c r="H13" s="62"/>
      <c r="I13" s="63"/>
      <c r="J13" s="63"/>
      <c r="K13" s="64"/>
      <c r="L13" s="64"/>
      <c r="M13" s="65">
        <f>+ACTIVIDADES[[#This Row],[(2) Aporte Participantes 
(Beneficiario + Mandante + Coejecutor + Entidades)
(Valorado+Pecuniario)]]+ACTIVIDADES[[#This Row],[(1) Aporte Corfo ($)]]</f>
        <v>0</v>
      </c>
      <c r="X13" s="49"/>
    </row>
    <row r="14" spans="2:24" s="11" customFormat="1" ht="12.75" x14ac:dyDescent="0.2">
      <c r="B14" s="56"/>
      <c r="C14" s="61"/>
      <c r="D14" s="61"/>
      <c r="E14" s="61"/>
      <c r="F14" s="61"/>
      <c r="G14" s="62"/>
      <c r="H14" s="62"/>
      <c r="I14" s="63"/>
      <c r="J14" s="63"/>
      <c r="K14" s="64"/>
      <c r="L14" s="64"/>
      <c r="M14" s="65">
        <f>+ACTIVIDADES[[#This Row],[(2) Aporte Participantes 
(Beneficiario + Mandante + Coejecutor + Entidades)
(Valorado+Pecuniario)]]+ACTIVIDADES[[#This Row],[(1) Aporte Corfo ($)]]</f>
        <v>0</v>
      </c>
      <c r="X14" s="49"/>
    </row>
    <row r="15" spans="2:24" s="11" customFormat="1" ht="12.75" x14ac:dyDescent="0.2">
      <c r="B15" s="56"/>
      <c r="C15" s="61"/>
      <c r="D15" s="61"/>
      <c r="E15" s="61"/>
      <c r="F15" s="61"/>
      <c r="G15" s="62"/>
      <c r="H15" s="62"/>
      <c r="I15" s="63"/>
      <c r="J15" s="63"/>
      <c r="K15" s="64"/>
      <c r="L15" s="64"/>
      <c r="M15" s="65">
        <f>+ACTIVIDADES[[#This Row],[(2) Aporte Participantes 
(Beneficiario + Mandante + Coejecutor + Entidades)
(Valorado+Pecuniario)]]+ACTIVIDADES[[#This Row],[(1) Aporte Corfo ($)]]</f>
        <v>0</v>
      </c>
      <c r="X15" s="49"/>
    </row>
    <row r="16" spans="2:24" s="11" customFormat="1" ht="12.75" x14ac:dyDescent="0.2">
      <c r="B16" s="56"/>
      <c r="C16" s="61"/>
      <c r="D16" s="61"/>
      <c r="E16" s="61"/>
      <c r="F16" s="61"/>
      <c r="G16" s="62"/>
      <c r="H16" s="62"/>
      <c r="I16" s="63"/>
      <c r="J16" s="63"/>
      <c r="K16" s="64"/>
      <c r="L16" s="64"/>
      <c r="M16" s="65">
        <f>+ACTIVIDADES[[#This Row],[(2) Aporte Participantes 
(Beneficiario + Mandante + Coejecutor + Entidades)
(Valorado+Pecuniario)]]+ACTIVIDADES[[#This Row],[(1) Aporte Corfo ($)]]</f>
        <v>0</v>
      </c>
      <c r="X16" s="49"/>
    </row>
    <row r="17" spans="2:24" s="11" customFormat="1" ht="12.75" x14ac:dyDescent="0.2">
      <c r="B17" s="56"/>
      <c r="C17" s="61"/>
      <c r="D17" s="61"/>
      <c r="E17" s="61"/>
      <c r="F17" s="61"/>
      <c r="G17" s="62"/>
      <c r="H17" s="62"/>
      <c r="I17" s="63"/>
      <c r="J17" s="63"/>
      <c r="K17" s="64"/>
      <c r="L17" s="64"/>
      <c r="M17" s="65">
        <f>+ACTIVIDADES[[#This Row],[(2) Aporte Participantes 
(Beneficiario + Mandante + Coejecutor + Entidades)
(Valorado+Pecuniario)]]+ACTIVIDADES[[#This Row],[(1) Aporte Corfo ($)]]</f>
        <v>0</v>
      </c>
      <c r="X17" s="49"/>
    </row>
    <row r="18" spans="2:24" s="11" customFormat="1" ht="12.75" x14ac:dyDescent="0.2">
      <c r="B18" s="66"/>
      <c r="C18" s="66"/>
      <c r="D18" s="66"/>
      <c r="E18" s="66"/>
      <c r="F18" s="66"/>
      <c r="G18" s="66"/>
      <c r="H18" s="66"/>
      <c r="I18" s="66"/>
      <c r="J18" s="87"/>
      <c r="K18" s="87">
        <f>SUBTOTAL(109,ACTIVIDADES[(1) Aporte Corfo ($)])</f>
        <v>0</v>
      </c>
      <c r="L18" s="88">
        <f>SUBTOTAL(109,ACTIVIDADES[(2) Aporte Participantes 
(Beneficiario + Mandante + Coejecutor + Entidades)
(Valorado+Pecuniario)])</f>
        <v>0</v>
      </c>
      <c r="M18" s="88">
        <f>SUM(ACTIVIDADES[Costo de la Actividad])</f>
        <v>0</v>
      </c>
      <c r="X18" s="49"/>
    </row>
    <row r="19" spans="2:24" x14ac:dyDescent="0.25">
      <c r="B19" s="67"/>
      <c r="C19" s="67"/>
      <c r="D19" s="67"/>
      <c r="E19" s="67"/>
      <c r="F19" s="67"/>
      <c r="G19" s="67"/>
      <c r="H19" s="67"/>
      <c r="I19" s="67"/>
      <c r="J19" s="68"/>
      <c r="K19" s="68"/>
      <c r="L19" s="69"/>
      <c r="M19" s="69"/>
      <c r="X19" s="73" t="s">
        <v>54</v>
      </c>
    </row>
    <row r="20" spans="2:24" x14ac:dyDescent="0.25">
      <c r="B20"/>
      <c r="C20"/>
      <c r="D20" s="89"/>
      <c r="G20" s="47"/>
      <c r="H20" s="47"/>
      <c r="W20" s="70" t="s">
        <v>21</v>
      </c>
      <c r="X20" s="71" t="s">
        <v>53</v>
      </c>
    </row>
    <row r="21" spans="2:24" x14ac:dyDescent="0.25">
      <c r="B21" s="72"/>
      <c r="C21" s="72"/>
      <c r="D21" s="72"/>
      <c r="E21" s="72"/>
      <c r="F21" s="72"/>
      <c r="G21" s="72"/>
      <c r="H21" s="72"/>
      <c r="I21" s="72"/>
      <c r="J21" s="72"/>
      <c r="K21" s="72"/>
      <c r="L21" s="72"/>
    </row>
  </sheetData>
  <dataValidations count="2">
    <dataValidation type="list" allowBlank="1" showInputMessage="1" showErrorMessage="1" sqref="G10:G17" xr:uid="{00000000-0002-0000-0600-000000000000}">
      <formula1>$G$1:$G$2</formula1>
    </dataValidation>
    <dataValidation type="list" allowBlank="1" showInputMessage="1" showErrorMessage="1" sqref="D10:D17" xr:uid="{00000000-0002-0000-0600-000001000000}">
      <formula1>$E$1:$E$3</formula1>
    </dataValidation>
  </dataValidation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1000"/>
  <sheetViews>
    <sheetView workbookViewId="0">
      <selection activeCell="F21" sqref="F21"/>
    </sheetView>
  </sheetViews>
  <sheetFormatPr baseColWidth="10" defaultColWidth="14.42578125" defaultRowHeight="15" customHeight="1" x14ac:dyDescent="0.25"/>
  <cols>
    <col min="1" max="1" width="3.28515625" customWidth="1"/>
    <col min="2" max="2" width="16.140625" customWidth="1"/>
    <col min="3" max="3" width="20.7109375" customWidth="1"/>
    <col min="4" max="6" width="30.28515625" customWidth="1"/>
    <col min="7" max="7" width="20.140625" customWidth="1"/>
    <col min="8" max="27" width="10" customWidth="1"/>
  </cols>
  <sheetData>
    <row r="1" spans="2:8" ht="14.25" customHeight="1" x14ac:dyDescent="0.25"/>
    <row r="2" spans="2:8" ht="23.25" customHeight="1" x14ac:dyDescent="0.35">
      <c r="B2" s="90" t="s">
        <v>74</v>
      </c>
      <c r="C2" s="91"/>
      <c r="D2" s="91"/>
      <c r="E2" s="91"/>
      <c r="F2" s="91"/>
      <c r="G2" s="91"/>
    </row>
    <row r="3" spans="2:8" ht="14.25" customHeight="1" x14ac:dyDescent="0.25">
      <c r="B3" s="92"/>
    </row>
    <row r="4" spans="2:8" ht="22.5" customHeight="1" x14ac:dyDescent="0.25">
      <c r="B4" s="93" t="s">
        <v>75</v>
      </c>
      <c r="C4" s="93" t="s">
        <v>76</v>
      </c>
      <c r="D4" s="101" t="s">
        <v>77</v>
      </c>
      <c r="E4" s="101" t="s">
        <v>89</v>
      </c>
      <c r="F4" s="93" t="s">
        <v>78</v>
      </c>
      <c r="G4" s="93" t="s">
        <v>0</v>
      </c>
      <c r="H4" s="94"/>
    </row>
    <row r="5" spans="2:8" ht="14.25" customHeight="1" x14ac:dyDescent="0.25">
      <c r="B5" s="212" t="s">
        <v>79</v>
      </c>
      <c r="C5" s="95" t="s">
        <v>80</v>
      </c>
      <c r="D5" s="98"/>
      <c r="E5" s="98"/>
      <c r="F5" s="96" t="s">
        <v>81</v>
      </c>
      <c r="G5" s="97"/>
      <c r="H5" s="94"/>
    </row>
    <row r="6" spans="2:8" ht="14.25" customHeight="1" x14ac:dyDescent="0.25">
      <c r="B6" s="213"/>
      <c r="C6" s="95" t="s">
        <v>82</v>
      </c>
      <c r="D6" s="97"/>
      <c r="E6" s="97"/>
      <c r="F6" s="96" t="s">
        <v>83</v>
      </c>
      <c r="G6" s="97"/>
      <c r="H6" s="94"/>
    </row>
    <row r="7" spans="2:8" ht="14.25" customHeight="1" x14ac:dyDescent="0.25">
      <c r="B7" s="214"/>
      <c r="C7" s="95" t="s">
        <v>84</v>
      </c>
      <c r="D7" s="98"/>
      <c r="E7" s="98"/>
      <c r="F7" s="98"/>
      <c r="G7" s="97"/>
      <c r="H7" s="94"/>
    </row>
    <row r="8" spans="2:8" ht="14.25" customHeight="1" x14ac:dyDescent="0.25">
      <c r="B8" s="212" t="s">
        <v>85</v>
      </c>
      <c r="C8" s="95" t="s">
        <v>80</v>
      </c>
      <c r="D8" s="98"/>
      <c r="E8" s="98"/>
      <c r="F8" s="98"/>
      <c r="G8" s="97"/>
      <c r="H8" s="94"/>
    </row>
    <row r="9" spans="2:8" ht="14.25" customHeight="1" x14ac:dyDescent="0.25">
      <c r="B9" s="213"/>
      <c r="C9" s="95" t="s">
        <v>82</v>
      </c>
      <c r="D9" s="98"/>
      <c r="E9" s="98"/>
      <c r="F9" s="98"/>
      <c r="G9" s="97"/>
      <c r="H9" s="94"/>
    </row>
    <row r="10" spans="2:8" ht="14.25" customHeight="1" x14ac:dyDescent="0.25">
      <c r="B10" s="214"/>
      <c r="C10" s="95" t="s">
        <v>84</v>
      </c>
      <c r="D10" s="98"/>
      <c r="E10" s="98"/>
      <c r="F10" s="98"/>
      <c r="G10" s="97"/>
      <c r="H10" s="94"/>
    </row>
    <row r="11" spans="2:8" ht="14.25" customHeight="1" x14ac:dyDescent="0.25">
      <c r="B11" s="212" t="s">
        <v>86</v>
      </c>
      <c r="C11" s="95" t="s">
        <v>80</v>
      </c>
      <c r="D11" s="98"/>
      <c r="E11" s="98"/>
      <c r="F11" s="98"/>
      <c r="G11" s="97"/>
      <c r="H11" s="94"/>
    </row>
    <row r="12" spans="2:8" ht="14.25" customHeight="1" x14ac:dyDescent="0.25">
      <c r="B12" s="213"/>
      <c r="C12" s="95" t="s">
        <v>82</v>
      </c>
      <c r="D12" s="98"/>
      <c r="E12" s="98"/>
      <c r="F12" s="98"/>
      <c r="G12" s="97"/>
      <c r="H12" s="94"/>
    </row>
    <row r="13" spans="2:8" ht="14.25" customHeight="1" x14ac:dyDescent="0.25">
      <c r="B13" s="214"/>
      <c r="C13" s="95" t="s">
        <v>84</v>
      </c>
      <c r="D13" s="98"/>
      <c r="E13" s="98"/>
      <c r="F13" s="98"/>
      <c r="G13" s="97"/>
      <c r="H13" s="94"/>
    </row>
    <row r="14" spans="2:8" ht="14.25" customHeight="1" x14ac:dyDescent="0.25">
      <c r="B14" s="215" t="s">
        <v>87</v>
      </c>
      <c r="C14" s="216"/>
      <c r="D14" s="216"/>
      <c r="E14" s="216"/>
      <c r="F14" s="217"/>
      <c r="G14" s="99">
        <f>SUM(G5:G13)</f>
        <v>0</v>
      </c>
      <c r="H14" s="94"/>
    </row>
    <row r="15" spans="2:8" ht="7.5" customHeight="1" x14ac:dyDescent="0.25">
      <c r="B15" s="100"/>
    </row>
    <row r="16" spans="2:8" ht="14.25" customHeight="1" x14ac:dyDescent="0.25">
      <c r="B16" s="218" t="s">
        <v>88</v>
      </c>
      <c r="C16" s="201"/>
      <c r="D16" s="201"/>
      <c r="E16" s="201"/>
      <c r="F16" s="201"/>
      <c r="G16" s="201"/>
    </row>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
    <mergeCell ref="B5:B7"/>
    <mergeCell ref="B8:B10"/>
    <mergeCell ref="B11:B13"/>
    <mergeCell ref="B14:F14"/>
    <mergeCell ref="B16:G1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6ACB2078EB716478371E0EC111E542B" ma:contentTypeVersion="0" ma:contentTypeDescription="Create a new document." ma:contentTypeScope="" ma:versionID="0390c661b88e119d02a13ee567f917b2">
  <xsd:schema xmlns:xsd="http://www.w3.org/2001/XMLSchema" xmlns:xs="http://www.w3.org/2001/XMLSchema" xmlns:p="http://schemas.microsoft.com/office/2006/metadata/properties" xmlns:ns2="d06199de-a141-407d-b280-8e526457c5e5" targetNamespace="http://schemas.microsoft.com/office/2006/metadata/properties" ma:root="true" ma:fieldsID="628069d02b6f41470b11f985438337cd" ns2:_="">
    <xsd:import namespace="d06199de-a141-407d-b280-8e526457c5e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199de-a141-407d-b280-8e526457c5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d06199de-a141-407d-b280-8e526457c5e5">DYDR7VM52UT7-1698929550-124721</_dlc_DocId>
    <_dlc_DocIdUrl xmlns="d06199de-a141-407d-b280-8e526457c5e5">
      <Url>http://avs1.sp.corfo.cl/sites/web226_2022a/_layouts/15/DocIdRedir.aspx?ID=DYDR7VM52UT7-1698929550-124721</Url>
      <Description>DYDR7VM52UT7-1698929550-124721</Description>
    </_dlc_DocIdUrl>
  </documentManagement>
</p:properties>
</file>

<file path=customXml/itemProps1.xml><?xml version="1.0" encoding="utf-8"?>
<ds:datastoreItem xmlns:ds="http://schemas.openxmlformats.org/officeDocument/2006/customXml" ds:itemID="{521A8526-2B2C-45A2-9345-76A6AC3DAD09}">
  <ds:schemaRefs>
    <ds:schemaRef ds:uri="http://schemas.microsoft.com/sharepoint/v3/contenttype/forms"/>
  </ds:schemaRefs>
</ds:datastoreItem>
</file>

<file path=customXml/itemProps2.xml><?xml version="1.0" encoding="utf-8"?>
<ds:datastoreItem xmlns:ds="http://schemas.openxmlformats.org/officeDocument/2006/customXml" ds:itemID="{F0E5E160-BA3A-4A77-9640-DA191803E6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199de-a141-407d-b280-8e526457c5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DD64E4-83DD-4CC1-9CFE-31B7F0CBAEAD}">
  <ds:schemaRefs>
    <ds:schemaRef ds:uri="http://schemas.microsoft.com/sharepoint/events"/>
  </ds:schemaRefs>
</ds:datastoreItem>
</file>

<file path=customXml/itemProps4.xml><?xml version="1.0" encoding="utf-8"?>
<ds:datastoreItem xmlns:ds="http://schemas.openxmlformats.org/officeDocument/2006/customXml" ds:itemID="{700E6851-46F3-498D-9130-E122CFEC0729}">
  <ds:schemaRefs>
    <ds:schemaRef ds:uri="http://schemas.microsoft.com/office/2006/metadata/properties"/>
    <ds:schemaRef ds:uri="http://schemas.microsoft.com/office/infopath/2007/PartnerControls"/>
    <ds:schemaRef ds:uri="d06199de-a141-407d-b280-8e526457c5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 INSTRUCCIONES</vt:lpstr>
      <vt:lpstr>B. RESUMEN PRESUPUESTO</vt:lpstr>
      <vt:lpstr>C1. PPTO RRHH</vt:lpstr>
      <vt:lpstr>C2. PPTO OPERACION</vt:lpstr>
      <vt:lpstr>C3. PPTO ADMINISTRACION</vt:lpstr>
      <vt:lpstr>C4. PPTO INVERSION</vt:lpstr>
      <vt:lpstr>D. PT Y PPTO POR ACTIVIDADES</vt:lpstr>
      <vt:lpstr>E. ANEXO SUBCONTRATOS</vt:lpstr>
    </vt:vector>
  </TitlesOfParts>
  <Company>Corporación de Fomento de la Produccion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agalvez</dc:creator>
  <cp:lastModifiedBy>Soledad Herrera Zuñiga</cp:lastModifiedBy>
  <cp:lastPrinted>2012-07-13T15:14:19Z</cp:lastPrinted>
  <dcterms:created xsi:type="dcterms:W3CDTF">2012-07-13T14:56:55Z</dcterms:created>
  <dcterms:modified xsi:type="dcterms:W3CDTF">2023-03-17T19:49:48Z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0x01010046ACB2078EB716478371E0EC111E542B</vt:lpwstr>
  </property>
  <property fmtid="{D5CDD505-2E9C-101B-9397-08002B2CF9AE}" pid="3" name="_dlc_DocIdItemGuid">
    <vt:lpwstr>c6001ec8-c4b0-4be5-ac2c-39f638b1321e</vt:lpwstr>
  </property>
</Properties>
</file>